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2019\"/>
    </mc:Choice>
  </mc:AlternateContent>
  <bookViews>
    <workbookView xWindow="-3000" yWindow="-180" windowWidth="18120" windowHeight="6345"/>
  </bookViews>
  <sheets>
    <sheet name="Tabela 1ª Fase" sheetId="20" r:id="rId1"/>
    <sheet name="Classificação" sheetId="8" r:id="rId2"/>
    <sheet name="Outras Fases" sheetId="21" r:id="rId3"/>
    <sheet name="Times" sheetId="18" r:id="rId4"/>
  </sheets>
  <definedNames>
    <definedName name="_xlnm.Print_Area" localSheetId="1">Classificação!$A$1:$J$16</definedName>
    <definedName name="_xlnm.Print_Area" localSheetId="0">'Tabela 1ª Fase'!$A$1:$H$96</definedName>
  </definedNames>
  <calcPr calcId="162913"/>
</workbook>
</file>

<file path=xl/calcChain.xml><?xml version="1.0" encoding="utf-8"?>
<calcChain xmlns="http://schemas.openxmlformats.org/spreadsheetml/2006/main">
  <c r="M12" i="8" l="1"/>
  <c r="O12" i="8"/>
  <c r="M15" i="8"/>
  <c r="O15" i="8"/>
  <c r="O14" i="8"/>
  <c r="M14" i="8"/>
  <c r="M13" i="8"/>
  <c r="O13" i="8"/>
  <c r="M11" i="8"/>
  <c r="O11" i="8"/>
  <c r="M10" i="8"/>
  <c r="O10" i="8"/>
  <c r="M9" i="8"/>
  <c r="O9" i="8"/>
  <c r="M8" i="8"/>
  <c r="O8" i="8"/>
  <c r="M7" i="8"/>
  <c r="O7" i="8"/>
  <c r="M6" i="8"/>
  <c r="O6" i="8"/>
  <c r="O5" i="8"/>
  <c r="M5" i="8"/>
  <c r="M4" i="8"/>
  <c r="O4" i="8"/>
  <c r="F14" i="8"/>
  <c r="E11" i="8"/>
  <c r="F11" i="8"/>
  <c r="G11" i="8"/>
  <c r="H11" i="8"/>
  <c r="I11" i="8"/>
  <c r="I4" i="8"/>
  <c r="H4" i="8"/>
  <c r="G4" i="8"/>
  <c r="F4" i="8"/>
  <c r="I6" i="8"/>
  <c r="H6" i="8"/>
  <c r="G6" i="8"/>
  <c r="F6" i="8"/>
  <c r="E4" i="8"/>
  <c r="E6" i="8"/>
  <c r="C4" i="8"/>
  <c r="C6" i="8"/>
  <c r="I13" i="8"/>
  <c r="H13" i="8"/>
  <c r="G13" i="8"/>
  <c r="F13" i="8"/>
  <c r="E13" i="8"/>
  <c r="C13" i="8"/>
  <c r="I8" i="8"/>
  <c r="H8" i="8"/>
  <c r="G8" i="8"/>
  <c r="F8" i="8"/>
  <c r="E8" i="8"/>
  <c r="C8" i="8"/>
  <c r="I12" i="8"/>
  <c r="H12" i="8"/>
  <c r="F12" i="8"/>
  <c r="G12" i="8"/>
  <c r="E12" i="8"/>
  <c r="C12" i="8"/>
  <c r="I14" i="8"/>
  <c r="H14" i="8"/>
  <c r="G14" i="8"/>
  <c r="E14" i="8"/>
  <c r="C14" i="8"/>
  <c r="I5" i="8"/>
  <c r="H5" i="8"/>
  <c r="G5" i="8"/>
  <c r="F5" i="8"/>
  <c r="E5" i="8"/>
  <c r="C5" i="8"/>
  <c r="I15" i="8"/>
  <c r="H15" i="8"/>
  <c r="G15" i="8"/>
  <c r="F15" i="8"/>
  <c r="E15" i="8"/>
  <c r="C15" i="8"/>
  <c r="I10" i="8"/>
  <c r="H10" i="8"/>
  <c r="G10" i="8"/>
  <c r="F10" i="8"/>
  <c r="E10" i="8"/>
  <c r="C10" i="8"/>
  <c r="I7" i="8"/>
  <c r="H7" i="8"/>
  <c r="G7" i="8"/>
  <c r="F7" i="8"/>
  <c r="E7" i="8"/>
  <c r="C7" i="8"/>
  <c r="C11" i="8"/>
  <c r="I9" i="8"/>
  <c r="H9" i="8"/>
  <c r="G9" i="8"/>
  <c r="F9" i="8"/>
  <c r="E9" i="8"/>
  <c r="C9" i="8"/>
  <c r="F138" i="20"/>
  <c r="F136" i="20"/>
  <c r="F134" i="20"/>
  <c r="F132" i="20"/>
  <c r="F130" i="20"/>
  <c r="F128" i="20"/>
  <c r="F126" i="20"/>
  <c r="F124" i="20"/>
  <c r="F122" i="20"/>
  <c r="F120" i="20"/>
  <c r="F116" i="20"/>
  <c r="F114" i="20"/>
  <c r="F108" i="20"/>
  <c r="F106" i="20"/>
  <c r="F104" i="20"/>
  <c r="F100" i="20"/>
  <c r="F98" i="20"/>
  <c r="F96" i="20"/>
  <c r="F90" i="20"/>
  <c r="F88" i="20"/>
  <c r="F86" i="20"/>
  <c r="F84" i="20"/>
  <c r="F80" i="20"/>
  <c r="F78" i="20"/>
  <c r="F76" i="20"/>
  <c r="F74" i="20"/>
  <c r="F72" i="20"/>
  <c r="F70" i="20"/>
  <c r="F64" i="20"/>
  <c r="F54" i="20"/>
  <c r="F42" i="20"/>
  <c r="F30" i="20"/>
  <c r="F18" i="20"/>
  <c r="B138" i="20"/>
  <c r="B136" i="20"/>
  <c r="B134" i="20"/>
  <c r="B132" i="20"/>
  <c r="B130" i="20"/>
  <c r="B128" i="20"/>
  <c r="B122" i="20"/>
  <c r="B126" i="20"/>
  <c r="B124" i="20"/>
  <c r="B120" i="20"/>
  <c r="B118" i="20"/>
  <c r="B116" i="20"/>
  <c r="B114" i="20"/>
  <c r="B112" i="20"/>
  <c r="B110" i="20"/>
  <c r="B108" i="20"/>
  <c r="B106" i="20"/>
  <c r="B104" i="20"/>
  <c r="B102" i="20"/>
  <c r="B100" i="20"/>
  <c r="B96" i="20"/>
  <c r="B94" i="20"/>
  <c r="B92" i="20"/>
  <c r="B90" i="20"/>
  <c r="B88" i="20"/>
  <c r="B84" i="20"/>
  <c r="B80" i="20"/>
  <c r="B78" i="20"/>
  <c r="B76" i="20"/>
  <c r="B72" i="20"/>
  <c r="B70" i="20"/>
  <c r="B66" i="20"/>
  <c r="B64" i="20"/>
  <c r="B60" i="20"/>
  <c r="B42" i="20"/>
  <c r="B18" i="20"/>
  <c r="F118" i="20"/>
  <c r="B4" i="8"/>
  <c r="F112" i="20"/>
  <c r="F110" i="20"/>
  <c r="F102" i="20"/>
  <c r="F94" i="20"/>
  <c r="F92" i="20"/>
  <c r="F82" i="20"/>
  <c r="F68" i="20"/>
  <c r="F62" i="20"/>
  <c r="F60" i="20"/>
  <c r="F58" i="20"/>
  <c r="F52" i="20"/>
  <c r="F48" i="20"/>
  <c r="F46" i="20"/>
  <c r="F44" i="20"/>
  <c r="F40" i="20"/>
  <c r="F38" i="20"/>
  <c r="F36" i="20"/>
  <c r="F34" i="20"/>
  <c r="F32" i="20"/>
  <c r="B98" i="20"/>
  <c r="B86" i="20"/>
  <c r="B82" i="20"/>
  <c r="B74" i="20"/>
  <c r="B68" i="20"/>
  <c r="B62" i="20"/>
  <c r="B58" i="20"/>
  <c r="B56" i="20"/>
  <c r="B54" i="20"/>
  <c r="B48" i="20"/>
  <c r="B46" i="20"/>
  <c r="B44" i="20"/>
  <c r="B40" i="20"/>
  <c r="B38" i="20"/>
  <c r="B36" i="20"/>
  <c r="B34" i="20"/>
  <c r="B32" i="20"/>
  <c r="B30" i="20"/>
  <c r="F28" i="20"/>
  <c r="B28" i="20"/>
  <c r="B26" i="20"/>
  <c r="F24" i="20"/>
  <c r="B24" i="20"/>
  <c r="F22" i="20"/>
  <c r="B22" i="20"/>
  <c r="F20" i="20"/>
  <c r="B20" i="20"/>
  <c r="F16" i="20"/>
  <c r="B16" i="20"/>
  <c r="B6" i="8"/>
  <c r="F50" i="20"/>
  <c r="B50" i="20"/>
  <c r="F26" i="20"/>
  <c r="F14" i="20"/>
  <c r="B14" i="20"/>
  <c r="F66" i="20"/>
  <c r="F56" i="20"/>
  <c r="F10" i="20"/>
  <c r="F8" i="20"/>
  <c r="B52" i="20"/>
  <c r="B12" i="20"/>
  <c r="B10" i="20"/>
  <c r="B12" i="8"/>
  <c r="B8" i="8"/>
  <c r="B13" i="8"/>
  <c r="B14" i="8"/>
  <c r="B5" i="8"/>
  <c r="B15" i="8"/>
  <c r="B10" i="8"/>
  <c r="B7" i="8"/>
  <c r="B9" i="8"/>
  <c r="B11" i="8"/>
  <c r="F12" i="20"/>
  <c r="B8" i="20"/>
  <c r="J14" i="8" l="1"/>
  <c r="J11" i="8"/>
  <c r="J10" i="8"/>
  <c r="D5" i="8"/>
  <c r="A5" i="8" s="1"/>
  <c r="J9" i="8"/>
  <c r="J8" i="8"/>
  <c r="J5" i="8"/>
  <c r="J15" i="8"/>
  <c r="D10" i="8"/>
  <c r="A10" i="8" s="1"/>
  <c r="D4" i="8"/>
  <c r="A4" i="8" s="1"/>
  <c r="D13" i="8"/>
  <c r="A13" i="8" s="1"/>
  <c r="D12" i="8"/>
  <c r="A12" i="8" s="1"/>
  <c r="D11" i="8"/>
  <c r="A11" i="8" s="1"/>
  <c r="D8" i="8"/>
  <c r="A8" i="8" s="1"/>
  <c r="J12" i="8"/>
  <c r="D6" i="8"/>
  <c r="A6" i="8" s="1"/>
  <c r="D14" i="8"/>
  <c r="A14" i="8" s="1"/>
  <c r="J13" i="8"/>
  <c r="D7" i="8"/>
  <c r="A7" i="8" s="1"/>
  <c r="J7" i="8"/>
  <c r="D9" i="8"/>
  <c r="A9" i="8" s="1"/>
  <c r="D15" i="8"/>
  <c r="A15" i="8" s="1"/>
  <c r="J6" i="8"/>
  <c r="J4" i="8"/>
</calcChain>
</file>

<file path=xl/sharedStrings.xml><?xml version="1.0" encoding="utf-8"?>
<sst xmlns="http://schemas.openxmlformats.org/spreadsheetml/2006/main" count="258" uniqueCount="124">
  <si>
    <t>X</t>
  </si>
  <si>
    <t>1ª FASE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</si>
  <si>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</si>
  <si>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</si>
  <si>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</si>
  <si>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</si>
  <si>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</si>
  <si>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</si>
  <si>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</si>
  <si>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</si>
  <si>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</si>
  <si>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</si>
  <si>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Jogos</t>
  </si>
  <si>
    <t>Grupo A</t>
  </si>
  <si>
    <t>RODADA</t>
  </si>
  <si>
    <t>1 / 1</t>
  </si>
  <si>
    <t>1 / 2</t>
  </si>
  <si>
    <t>1 / 3</t>
  </si>
  <si>
    <t>1 / 4</t>
  </si>
  <si>
    <t>1 / 5</t>
  </si>
  <si>
    <t>1 / 6</t>
  </si>
  <si>
    <t>2 / 2</t>
  </si>
  <si>
    <t>2 / 3</t>
  </si>
  <si>
    <t>2 / 4</t>
  </si>
  <si>
    <t>2 / 5</t>
  </si>
  <si>
    <t>2 / 1</t>
  </si>
  <si>
    <t>2 / 6</t>
  </si>
  <si>
    <t>3 / 2</t>
  </si>
  <si>
    <t>3 / 3</t>
  </si>
  <si>
    <t>3 / 4</t>
  </si>
  <si>
    <t>3 / 5</t>
  </si>
  <si>
    <t>3 / 1</t>
  </si>
  <si>
    <t>3 / 6</t>
  </si>
  <si>
    <t>4 / 1</t>
  </si>
  <si>
    <t>4 / 2</t>
  </si>
  <si>
    <t>4 / 3</t>
  </si>
  <si>
    <t>4 / 4</t>
  </si>
  <si>
    <t>4 / 5</t>
  </si>
  <si>
    <t>4 / 6</t>
  </si>
  <si>
    <t>5 / 3</t>
  </si>
  <si>
    <t>5 / 4</t>
  </si>
  <si>
    <t>5 / 1</t>
  </si>
  <si>
    <t>5 / 2</t>
  </si>
  <si>
    <t>5 / 5</t>
  </si>
  <si>
    <t>5 / 6</t>
  </si>
  <si>
    <t>6 / 1</t>
  </si>
  <si>
    <t>6 / 2</t>
  </si>
  <si>
    <t>6 / 3</t>
  </si>
  <si>
    <t>6 / 4</t>
  </si>
  <si>
    <t>6 / 5</t>
  </si>
  <si>
    <t>6 / 6</t>
  </si>
  <si>
    <t>7 / 1</t>
  </si>
  <si>
    <t>7 / 2</t>
  </si>
  <si>
    <t>7 / 3</t>
  </si>
  <si>
    <t>7 / 4</t>
  </si>
  <si>
    <t>7 / 5</t>
  </si>
  <si>
    <t>7 / 6</t>
  </si>
  <si>
    <t>9 / 1</t>
  </si>
  <si>
    <t>9 / 2</t>
  </si>
  <si>
    <t>9 / 3</t>
  </si>
  <si>
    <t>9 / 4</t>
  </si>
  <si>
    <t>9 / 5</t>
  </si>
  <si>
    <t>9 / 6</t>
  </si>
  <si>
    <t>8 / 3</t>
  </si>
  <si>
    <t>8 / 4</t>
  </si>
  <si>
    <t>8 / 2</t>
  </si>
  <si>
    <t>8 / 5</t>
  </si>
  <si>
    <t>8 / 6</t>
  </si>
  <si>
    <t>10 / 1</t>
  </si>
  <si>
    <t>10 / 2</t>
  </si>
  <si>
    <t>10 / 3</t>
  </si>
  <si>
    <t>10 / 4</t>
  </si>
  <si>
    <t>10 / 5</t>
  </si>
  <si>
    <t>10 / 6</t>
  </si>
  <si>
    <t>11 / 1</t>
  </si>
  <si>
    <t>11 / 2</t>
  </si>
  <si>
    <t>11 / 3</t>
  </si>
  <si>
    <t>11 / 4</t>
  </si>
  <si>
    <t>11 / 5</t>
  </si>
  <si>
    <t>11 / 6</t>
  </si>
  <si>
    <t>Classificação</t>
  </si>
  <si>
    <t>TOTAL</t>
  </si>
  <si>
    <t>8 / 1</t>
  </si>
  <si>
    <t>Quartas de Final Ouro</t>
  </si>
  <si>
    <t>M1</t>
  </si>
  <si>
    <t>M4</t>
  </si>
  <si>
    <t>Campeão</t>
  </si>
  <si>
    <t>M3</t>
  </si>
  <si>
    <t>M6</t>
  </si>
  <si>
    <t>Vice Campeão</t>
  </si>
  <si>
    <t>Semi Final Ouro</t>
  </si>
  <si>
    <t>3º Lugar</t>
  </si>
  <si>
    <t>3º e 4º Lugares Ouro</t>
  </si>
  <si>
    <t>4º Lugar</t>
  </si>
  <si>
    <t>Final Ouro</t>
  </si>
  <si>
    <t>5º Lugar</t>
  </si>
  <si>
    <t>6º Lugar</t>
  </si>
  <si>
    <t>7º Lugar</t>
  </si>
  <si>
    <t>Semi Final Prata</t>
  </si>
  <si>
    <t>8º Lugar</t>
  </si>
  <si>
    <t>3º e 4º Lugares Prata</t>
  </si>
  <si>
    <t>9º Lugar</t>
  </si>
  <si>
    <t>Final Prata</t>
  </si>
  <si>
    <t>10º Lugar</t>
  </si>
  <si>
    <t>11º Lugar</t>
  </si>
  <si>
    <t>12º Lugar</t>
  </si>
  <si>
    <t>CLASSIFICADOS</t>
  </si>
  <si>
    <t>2ª FASE</t>
  </si>
  <si>
    <t>Ouro</t>
  </si>
  <si>
    <t>Prata</t>
  </si>
  <si>
    <t>ARCB Clubes- Agosto 2019</t>
  </si>
  <si>
    <t>ARCB - Agosto 2019</t>
  </si>
  <si>
    <t>BAY</t>
  </si>
  <si>
    <t>SCR</t>
  </si>
  <si>
    <t>ROM</t>
  </si>
  <si>
    <t>CHE</t>
  </si>
  <si>
    <t>MIL</t>
  </si>
  <si>
    <t>RAY</t>
  </si>
  <si>
    <t>JUV</t>
  </si>
  <si>
    <t>LYO</t>
  </si>
  <si>
    <t>FLU</t>
  </si>
  <si>
    <t>PSG</t>
  </si>
  <si>
    <t>VAS</t>
  </si>
  <si>
    <t>RIV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</si>
</sst>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[Red]\(0\)"/>
  </numFmts>
  <fonts count="3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6"/>
      <color indexed="10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6"/>
      <color indexed="12"/>
      <name val="Arial"/>
      <family val="2"/>
    </font>
    <font>
      <b/>
      <sz val="26"/>
      <name val="Arial"/>
      <family val="2"/>
    </font>
    <font>
      <b/>
      <sz val="22"/>
      <color indexed="10"/>
      <name val="Arial"/>
      <family val="2"/>
    </font>
    <font>
      <b/>
      <sz val="24"/>
      <name val="Arial"/>
      <family val="2"/>
    </font>
    <font>
      <b/>
      <sz val="24"/>
      <color indexed="12"/>
      <name val="Arial"/>
      <family val="2"/>
    </font>
    <font>
      <b/>
      <sz val="24"/>
      <color indexed="10"/>
      <name val="Arial"/>
      <family val="2"/>
    </font>
    <font>
      <sz val="24"/>
      <name val="Arial"/>
      <family val="2"/>
    </font>
    <font>
      <b/>
      <sz val="24"/>
      <color indexed="17"/>
      <name val="Arial"/>
      <family val="2"/>
    </font>
    <font>
      <b/>
      <sz val="24"/>
      <color indexed="9"/>
      <name val="Arial"/>
      <family val="2"/>
    </font>
    <font>
      <b/>
      <sz val="18"/>
      <color indexed="1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indexed="12"/>
      <name val="Arial"/>
      <family val="2"/>
    </font>
    <font>
      <sz val="18"/>
      <name val="Arial"/>
      <family val="2"/>
    </font>
    <font>
      <b/>
      <sz val="12"/>
      <color indexed="10"/>
      <name val="Arial"/>
      <family val="2"/>
    </font>
    <font>
      <b/>
      <sz val="20"/>
      <color rgb="FF0000CC"/>
      <name val="Arial"/>
      <family val="2"/>
    </font>
    <font>
      <sz val="20"/>
      <color rgb="FF0000CC"/>
      <name val="Arial"/>
      <family val="2"/>
    </font>
    <font>
      <b/>
      <sz val="18"/>
      <color rgb="FFFF0000"/>
      <name val="Arial"/>
      <family val="2"/>
    </font>
    <font>
      <b/>
      <sz val="2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theme="1" tint="0.3499862666707357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0" fontId="9" fillId="0" borderId="7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64" fontId="9" fillId="0" borderId="9" xfId="0" applyNumberFormat="1" applyFont="1" applyFill="1" applyBorder="1" applyAlignment="1">
      <alignment horizontal="center" vertical="center"/>
    </xf>
    <xf numFmtId="10" fontId="9" fillId="0" borderId="10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164" fontId="9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9" fillId="0" borderId="16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164" fontId="9" fillId="0" borderId="18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5" fillId="3" borderId="19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16" fillId="4" borderId="19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6" fillId="5" borderId="19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9" fontId="16" fillId="6" borderId="19" xfId="0" applyNumberFormat="1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49" fontId="16" fillId="7" borderId="19" xfId="0" applyNumberFormat="1" applyFont="1" applyFill="1" applyBorder="1" applyAlignment="1">
      <alignment horizontal="center" vertical="center"/>
    </xf>
    <xf numFmtId="49" fontId="16" fillId="8" borderId="19" xfId="0" applyNumberFormat="1" applyFont="1" applyFill="1" applyBorder="1" applyAlignment="1">
      <alignment horizontal="center" vertical="center"/>
    </xf>
    <xf numFmtId="49" fontId="16" fillId="9" borderId="19" xfId="0" applyNumberFormat="1" applyFont="1" applyFill="1" applyBorder="1" applyAlignment="1">
      <alignment horizontal="center" vertical="center"/>
    </xf>
    <xf numFmtId="49" fontId="16" fillId="10" borderId="19" xfId="0" applyNumberFormat="1" applyFont="1" applyFill="1" applyBorder="1" applyAlignment="1">
      <alignment horizontal="center" vertical="center"/>
    </xf>
    <xf numFmtId="49" fontId="16" fillId="11" borderId="19" xfId="0" applyNumberFormat="1" applyFont="1" applyFill="1" applyBorder="1" applyAlignment="1">
      <alignment horizontal="center" vertical="center"/>
    </xf>
    <xf numFmtId="49" fontId="19" fillId="12" borderId="8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49" fontId="19" fillId="13" borderId="8" xfId="0" applyNumberFormat="1" applyFont="1" applyFill="1" applyBorder="1" applyAlignment="1">
      <alignment horizontal="center" vertical="center"/>
    </xf>
    <xf numFmtId="0" fontId="21" fillId="0" borderId="0" xfId="0" applyFont="1"/>
    <xf numFmtId="0" fontId="14" fillId="0" borderId="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7" fillId="0" borderId="6" xfId="0" applyFont="1" applyBorder="1"/>
    <xf numFmtId="0" fontId="0" fillId="0" borderId="0" xfId="0" applyBorder="1"/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7" fillId="0" borderId="27" xfId="0" applyFont="1" applyBorder="1"/>
    <xf numFmtId="0" fontId="2" fillId="0" borderId="0" xfId="0" applyFont="1"/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1" fillId="14" borderId="32" xfId="0" applyFont="1" applyFill="1" applyBorder="1"/>
    <xf numFmtId="0" fontId="0" fillId="14" borderId="32" xfId="0" applyFill="1" applyBorder="1"/>
    <xf numFmtId="0" fontId="4" fillId="14" borderId="32" xfId="0" applyFont="1" applyFill="1" applyBorder="1" applyAlignment="1">
      <alignment horizontal="center" vertical="center"/>
    </xf>
    <xf numFmtId="0" fontId="28" fillId="14" borderId="32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14" borderId="0" xfId="0" applyFont="1" applyFill="1"/>
    <xf numFmtId="0" fontId="0" fillId="14" borderId="0" xfId="0" applyFill="1"/>
    <xf numFmtId="0" fontId="21" fillId="14" borderId="0" xfId="0" applyFont="1" applyFill="1" applyAlignment="1">
      <alignment horizontal="center" vertical="center"/>
    </xf>
    <xf numFmtId="0" fontId="29" fillId="14" borderId="0" xfId="0" applyFont="1" applyFill="1" applyBorder="1" applyAlignment="1">
      <alignment horizontal="center" vertical="center"/>
    </xf>
    <xf numFmtId="0" fontId="9" fillId="14" borderId="0" xfId="0" applyFont="1" applyFill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0" fillId="0" borderId="34" xfId="0" applyBorder="1"/>
    <xf numFmtId="0" fontId="26" fillId="0" borderId="34" xfId="0" applyFont="1" applyBorder="1" applyAlignment="1">
      <alignment horizontal="center" vertical="center"/>
    </xf>
    <xf numFmtId="0" fontId="24" fillId="0" borderId="0" xfId="0" applyFont="1"/>
    <xf numFmtId="0" fontId="21" fillId="14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14" borderId="0" xfId="0" applyFont="1" applyFill="1" applyAlignment="1">
      <alignment horizontal="center" vertical="center"/>
    </xf>
    <xf numFmtId="0" fontId="27" fillId="0" borderId="6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7" fillId="0" borderId="27" xfId="0" applyFont="1" applyFill="1" applyBorder="1"/>
    <xf numFmtId="0" fontId="26" fillId="0" borderId="3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23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34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2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14" fontId="14" fillId="0" borderId="22" xfId="0" applyNumberFormat="1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14" fontId="12" fillId="0" borderId="2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7"/>
  <sheetViews>
    <sheetView tabSelected="1" zoomScale="75" zoomScaleNormal="75" workbookViewId="0">
      <selection activeCell="K6" sqref="K6"/>
    </sheetView>
  </sheetViews>
  <sheetFormatPr defaultRowHeight="27.75" x14ac:dyDescent="0.25"/>
  <cols>
    <col min="1" max="1" width="8.140625" style="4" bestFit="1" customWidth="1"/>
    <col min="2" max="2" width="37.7109375" style="2" bestFit="1" customWidth="1"/>
    <col min="3" max="3" width="6.28515625" style="31" bestFit="1" customWidth="1"/>
    <col min="4" max="4" width="4.140625" style="4" bestFit="1" customWidth="1"/>
    <col min="5" max="5" width="5.7109375" style="31" customWidth="1"/>
    <col min="6" max="6" width="38.28515625" style="2" bestFit="1" customWidth="1"/>
    <col min="7" max="7" width="15.140625" style="31" bestFit="1" customWidth="1"/>
    <col min="8" max="8" width="2.7109375" style="5" customWidth="1"/>
    <col min="9" max="11" width="9.140625" style="12"/>
  </cols>
  <sheetData>
    <row r="1" spans="1:24" ht="12.95" customHeight="1" thickTop="1" x14ac:dyDescent="0.2">
      <c r="A1" s="137" t="s">
        <v>111</v>
      </c>
      <c r="B1" s="138"/>
      <c r="C1" s="138"/>
      <c r="D1" s="138"/>
      <c r="E1" s="138"/>
      <c r="F1" s="138"/>
      <c r="G1" s="138"/>
      <c r="H1" s="1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26.25" customHeight="1" thickBot="1" x14ac:dyDescent="0.25">
      <c r="A2" s="139"/>
      <c r="B2" s="140"/>
      <c r="C2" s="140"/>
      <c r="D2" s="140"/>
      <c r="E2" s="140"/>
      <c r="F2" s="140"/>
      <c r="G2" s="140"/>
      <c r="H2" s="19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4" ht="16.5" customHeight="1" thickTop="1" x14ac:dyDescent="0.25">
      <c r="A3" s="146" t="s">
        <v>12</v>
      </c>
      <c r="B3" s="144" t="s">
        <v>1</v>
      </c>
      <c r="C3" s="144"/>
      <c r="E3" s="148">
        <v>43694</v>
      </c>
      <c r="F3" s="149"/>
      <c r="G3" s="150"/>
    </row>
    <row r="4" spans="1:24" ht="15" customHeight="1" thickBot="1" x14ac:dyDescent="0.3">
      <c r="A4" s="147"/>
      <c r="B4" s="145"/>
      <c r="C4" s="145"/>
      <c r="D4" s="3"/>
      <c r="E4" s="151"/>
      <c r="F4" s="152"/>
      <c r="G4" s="153"/>
    </row>
    <row r="5" spans="1:24" ht="16.5" customHeight="1" thickTop="1" thickBot="1" x14ac:dyDescent="0.3"/>
    <row r="6" spans="1:24" ht="24" thickBot="1" x14ac:dyDescent="0.3">
      <c r="B6" s="141" t="s">
        <v>13</v>
      </c>
      <c r="C6" s="142"/>
      <c r="D6" s="142"/>
      <c r="E6" s="142"/>
      <c r="F6" s="143"/>
      <c r="G6" s="9" t="s">
        <v>14</v>
      </c>
      <c r="H6" s="11"/>
    </row>
    <row r="7" spans="1:24" ht="14.25" customHeight="1" thickBot="1" x14ac:dyDescent="0.3">
      <c r="B7" s="6"/>
      <c r="F7" s="6"/>
      <c r="G7" s="41"/>
    </row>
    <row r="8" spans="1:24" ht="24.95" customHeight="1" thickBot="1" x14ac:dyDescent="0.3">
      <c r="A8" s="42">
        <v>1</v>
      </c>
      <c r="B8" s="43" t="str">
        <f>Times!A1</f>
        <v>CHE</v>
      </c>
      <c r="C8" s="44">
        <v>1</v>
      </c>
      <c r="D8" s="45" t="s">
        <v>0</v>
      </c>
      <c r="E8" s="44">
        <v>0</v>
      </c>
      <c r="F8" s="46" t="str">
        <f>Times!A4</f>
        <v>MIL</v>
      </c>
      <c r="G8" s="40" t="s">
        <v>15</v>
      </c>
      <c r="H8" s="10"/>
      <c r="I8" s="13"/>
      <c r="J8" s="13"/>
      <c r="K8" s="13"/>
      <c r="L8" s="7"/>
      <c r="M8" s="7"/>
      <c r="N8" s="7"/>
    </row>
    <row r="9" spans="1:24" ht="9.9499999999999993" customHeight="1" thickBot="1" x14ac:dyDescent="0.3">
      <c r="A9" s="47"/>
      <c r="B9" s="48"/>
      <c r="C9" s="49"/>
      <c r="D9" s="45"/>
      <c r="E9" s="49"/>
      <c r="F9" s="48"/>
      <c r="G9" s="50"/>
      <c r="H9" s="10"/>
      <c r="I9" s="13"/>
      <c r="J9" s="13"/>
      <c r="K9" s="13"/>
      <c r="L9" s="7"/>
      <c r="M9" s="7"/>
      <c r="N9" s="7"/>
    </row>
    <row r="10" spans="1:24" ht="24.95" customHeight="1" thickBot="1" x14ac:dyDescent="0.3">
      <c r="A10" s="42">
        <v>2</v>
      </c>
      <c r="B10" s="43" t="str">
        <f>Times!A2</f>
        <v>JUV</v>
      </c>
      <c r="C10" s="44">
        <v>1</v>
      </c>
      <c r="D10" s="45" t="s">
        <v>0</v>
      </c>
      <c r="E10" s="44">
        <v>0</v>
      </c>
      <c r="F10" s="46" t="str">
        <f>Times!A5</f>
        <v>SCR</v>
      </c>
      <c r="G10" s="40" t="s">
        <v>16</v>
      </c>
      <c r="H10" s="10"/>
      <c r="I10" s="13"/>
      <c r="J10" s="13"/>
      <c r="K10" s="13"/>
      <c r="L10" s="7"/>
      <c r="M10" s="7"/>
      <c r="N10" s="7"/>
    </row>
    <row r="11" spans="1:24" s="7" customFormat="1" ht="9.9499999999999993" customHeight="1" thickBot="1" x14ac:dyDescent="0.3">
      <c r="A11" s="45"/>
      <c r="B11" s="48"/>
      <c r="C11" s="49"/>
      <c r="D11" s="45"/>
      <c r="E11" s="49"/>
      <c r="F11" s="48"/>
      <c r="G11" s="50"/>
      <c r="H11" s="10"/>
      <c r="I11" s="13"/>
      <c r="J11" s="13"/>
      <c r="K11" s="13"/>
    </row>
    <row r="12" spans="1:24" ht="24.95" customHeight="1" thickBot="1" x14ac:dyDescent="0.3">
      <c r="A12" s="42">
        <v>3</v>
      </c>
      <c r="B12" s="43" t="str">
        <f>Times!A3</f>
        <v>RAY</v>
      </c>
      <c r="C12" s="44">
        <v>1</v>
      </c>
      <c r="D12" s="45" t="s">
        <v>0</v>
      </c>
      <c r="E12" s="44">
        <v>2</v>
      </c>
      <c r="F12" s="46" t="str">
        <f>Times!A6</f>
        <v>VAS</v>
      </c>
      <c r="G12" s="40" t="s">
        <v>17</v>
      </c>
      <c r="H12" s="10"/>
      <c r="I12" s="13"/>
      <c r="J12" s="13"/>
      <c r="K12" s="13"/>
      <c r="L12" s="7"/>
      <c r="M12" s="7"/>
      <c r="N12" s="7"/>
    </row>
    <row r="13" spans="1:24" ht="9.9499999999999993" customHeight="1" thickBot="1" x14ac:dyDescent="0.3">
      <c r="A13" s="47"/>
      <c r="B13" s="48"/>
      <c r="C13" s="49"/>
      <c r="D13" s="45"/>
      <c r="E13" s="49"/>
      <c r="F13" s="48"/>
      <c r="G13" s="50"/>
      <c r="H13" s="10"/>
      <c r="I13" s="13"/>
      <c r="J13" s="13"/>
      <c r="K13" s="13"/>
      <c r="L13" s="7"/>
      <c r="M13" s="7"/>
      <c r="N13" s="7"/>
    </row>
    <row r="14" spans="1:24" ht="24.95" customHeight="1" thickBot="1" x14ac:dyDescent="0.3">
      <c r="A14" s="42">
        <v>4</v>
      </c>
      <c r="B14" s="43" t="str">
        <f>Times!A7</f>
        <v>LYO</v>
      </c>
      <c r="C14" s="44">
        <v>0</v>
      </c>
      <c r="D14" s="45" t="s">
        <v>0</v>
      </c>
      <c r="E14" s="44">
        <v>0</v>
      </c>
      <c r="F14" s="46" t="str">
        <f>Times!A10</f>
        <v>RIV</v>
      </c>
      <c r="G14" s="40" t="s">
        <v>18</v>
      </c>
      <c r="H14" s="10"/>
      <c r="I14" s="13"/>
      <c r="J14" s="13"/>
      <c r="K14" s="13"/>
      <c r="L14" s="7"/>
      <c r="M14" s="7"/>
      <c r="N14" s="7"/>
    </row>
    <row r="15" spans="1:24" s="7" customFormat="1" ht="9.9499999999999993" customHeight="1" thickBot="1" x14ac:dyDescent="0.3">
      <c r="A15" s="45"/>
      <c r="B15" s="48"/>
      <c r="C15" s="49"/>
      <c r="D15" s="45"/>
      <c r="E15" s="49"/>
      <c r="F15" s="48"/>
      <c r="G15" s="51"/>
      <c r="H15" s="10"/>
      <c r="I15" s="13"/>
      <c r="J15" s="13"/>
      <c r="K15" s="13"/>
    </row>
    <row r="16" spans="1:24" ht="24.95" customHeight="1" thickBot="1" x14ac:dyDescent="0.3">
      <c r="A16" s="42">
        <v>5</v>
      </c>
      <c r="B16" s="43" t="str">
        <f>Times!A8</f>
        <v>ROM</v>
      </c>
      <c r="C16" s="44">
        <v>1</v>
      </c>
      <c r="D16" s="45" t="s">
        <v>0</v>
      </c>
      <c r="E16" s="44">
        <v>3</v>
      </c>
      <c r="F16" s="46" t="str">
        <f>Times!A11</f>
        <v>PSG</v>
      </c>
      <c r="G16" s="40" t="s">
        <v>19</v>
      </c>
      <c r="H16" s="10"/>
      <c r="I16" s="13"/>
      <c r="J16" s="13"/>
      <c r="K16" s="13"/>
      <c r="L16" s="7"/>
      <c r="M16" s="7"/>
      <c r="N16" s="7"/>
    </row>
    <row r="17" spans="1:14" ht="9.9499999999999993" customHeight="1" thickBot="1" x14ac:dyDescent="0.3">
      <c r="A17" s="52"/>
      <c r="B17" s="48"/>
      <c r="C17" s="49"/>
      <c r="D17" s="45"/>
      <c r="E17" s="49"/>
      <c r="F17" s="48"/>
      <c r="G17" s="50"/>
      <c r="H17" s="10"/>
      <c r="I17" s="13"/>
      <c r="J17" s="13"/>
      <c r="K17" s="13"/>
      <c r="L17" s="7"/>
      <c r="M17" s="7"/>
      <c r="N17" s="7"/>
    </row>
    <row r="18" spans="1:14" ht="24.95" customHeight="1" thickBot="1" x14ac:dyDescent="0.3">
      <c r="A18" s="53">
        <v>6</v>
      </c>
      <c r="B18" s="43" t="str">
        <f>Times!A9</f>
        <v>FLU</v>
      </c>
      <c r="C18" s="44">
        <v>1</v>
      </c>
      <c r="D18" s="45" t="s">
        <v>0</v>
      </c>
      <c r="E18" s="44">
        <v>2</v>
      </c>
      <c r="F18" s="46" t="str">
        <f>Times!A12</f>
        <v>BAY</v>
      </c>
      <c r="G18" s="40" t="s">
        <v>20</v>
      </c>
      <c r="H18" s="10"/>
      <c r="I18" s="13"/>
      <c r="J18" s="13"/>
      <c r="K18" s="13"/>
      <c r="L18" s="7"/>
      <c r="M18" s="7"/>
      <c r="N18" s="7"/>
    </row>
    <row r="19" spans="1:14" s="7" customFormat="1" ht="9.9499999999999993" customHeight="1" thickBot="1" x14ac:dyDescent="0.3">
      <c r="A19" s="45"/>
      <c r="B19" s="48"/>
      <c r="C19" s="49"/>
      <c r="D19" s="45"/>
      <c r="E19" s="49"/>
      <c r="F19" s="48"/>
      <c r="G19" s="54"/>
      <c r="H19" s="10"/>
      <c r="I19" s="13"/>
      <c r="J19" s="13"/>
      <c r="K19" s="13"/>
    </row>
    <row r="20" spans="1:14" ht="24.95" customHeight="1" thickBot="1" x14ac:dyDescent="0.3">
      <c r="A20" s="42">
        <v>7</v>
      </c>
      <c r="B20" s="43" t="str">
        <f>Times!A2</f>
        <v>JUV</v>
      </c>
      <c r="C20" s="44">
        <v>0</v>
      </c>
      <c r="D20" s="45" t="s">
        <v>0</v>
      </c>
      <c r="E20" s="44">
        <v>2</v>
      </c>
      <c r="F20" s="46" t="str">
        <f>Times!A3</f>
        <v>RAY</v>
      </c>
      <c r="G20" s="55" t="s">
        <v>25</v>
      </c>
      <c r="H20" s="10"/>
      <c r="I20" s="13"/>
      <c r="J20" s="13"/>
      <c r="K20" s="13"/>
      <c r="L20" s="7"/>
      <c r="M20" s="7"/>
      <c r="N20" s="7"/>
    </row>
    <row r="21" spans="1:14" ht="9.9499999999999993" customHeight="1" thickBot="1" x14ac:dyDescent="0.3">
      <c r="A21" s="47"/>
      <c r="B21" s="48"/>
      <c r="C21" s="49"/>
      <c r="D21" s="45"/>
      <c r="E21" s="49"/>
      <c r="F21" s="48"/>
      <c r="G21" s="56"/>
      <c r="H21" s="10"/>
      <c r="I21" s="13"/>
      <c r="J21" s="13"/>
      <c r="K21" s="13"/>
      <c r="L21" s="7"/>
      <c r="M21" s="7"/>
      <c r="N21" s="7"/>
    </row>
    <row r="22" spans="1:14" ht="24.95" customHeight="1" thickBot="1" x14ac:dyDescent="0.3">
      <c r="A22" s="42">
        <v>8</v>
      </c>
      <c r="B22" s="43" t="str">
        <f>Times!A4</f>
        <v>MIL</v>
      </c>
      <c r="C22" s="44">
        <v>0</v>
      </c>
      <c r="D22" s="45" t="s">
        <v>0</v>
      </c>
      <c r="E22" s="44">
        <v>2</v>
      </c>
      <c r="F22" s="46" t="str">
        <f>Times!A7</f>
        <v>LYO</v>
      </c>
      <c r="G22" s="55" t="s">
        <v>21</v>
      </c>
      <c r="H22" s="10"/>
      <c r="I22" s="13"/>
      <c r="J22" s="13"/>
      <c r="K22" s="13"/>
      <c r="L22" s="7"/>
      <c r="M22" s="7"/>
      <c r="N22" s="7"/>
    </row>
    <row r="23" spans="1:14" s="7" customFormat="1" ht="9.9499999999999993" customHeight="1" thickBot="1" x14ac:dyDescent="0.3">
      <c r="A23" s="45"/>
      <c r="B23" s="48"/>
      <c r="C23" s="49"/>
      <c r="D23" s="45"/>
      <c r="E23" s="49"/>
      <c r="F23" s="48"/>
      <c r="G23" s="57"/>
      <c r="H23" s="10"/>
      <c r="I23" s="13"/>
      <c r="J23" s="13"/>
      <c r="K23" s="13"/>
    </row>
    <row r="24" spans="1:14" ht="24.95" customHeight="1" thickBot="1" x14ac:dyDescent="0.3">
      <c r="A24" s="42">
        <v>9</v>
      </c>
      <c r="B24" s="43" t="str">
        <f>Times!A6</f>
        <v>VAS</v>
      </c>
      <c r="C24" s="44">
        <v>1</v>
      </c>
      <c r="D24" s="45" t="s">
        <v>0</v>
      </c>
      <c r="E24" s="44">
        <v>3</v>
      </c>
      <c r="F24" s="46" t="str">
        <f>Times!A8</f>
        <v>ROM</v>
      </c>
      <c r="G24" s="55" t="s">
        <v>22</v>
      </c>
      <c r="H24" s="10"/>
      <c r="I24" s="13"/>
      <c r="J24" s="13"/>
      <c r="K24" s="13"/>
      <c r="L24" s="7"/>
      <c r="M24" s="7"/>
      <c r="N24" s="7"/>
    </row>
    <row r="25" spans="1:14" ht="9.9499999999999993" customHeight="1" thickBot="1" x14ac:dyDescent="0.3">
      <c r="A25" s="47"/>
      <c r="B25" s="48"/>
      <c r="C25" s="49"/>
      <c r="D25" s="45"/>
      <c r="E25" s="49"/>
      <c r="F25" s="48"/>
      <c r="G25" s="57"/>
      <c r="H25" s="10"/>
      <c r="I25" s="13"/>
      <c r="J25" s="13"/>
      <c r="K25" s="13"/>
      <c r="L25" s="7"/>
      <c r="M25" s="7"/>
      <c r="N25" s="7"/>
    </row>
    <row r="26" spans="1:14" ht="24.95" customHeight="1" thickBot="1" x14ac:dyDescent="0.3">
      <c r="A26" s="42">
        <v>10</v>
      </c>
      <c r="B26" s="43" t="str">
        <f>Times!A5</f>
        <v>SCR</v>
      </c>
      <c r="C26" s="44">
        <v>2</v>
      </c>
      <c r="D26" s="45" t="s">
        <v>0</v>
      </c>
      <c r="E26" s="44">
        <v>0</v>
      </c>
      <c r="F26" s="46" t="str">
        <f>Times!A10</f>
        <v>RIV</v>
      </c>
      <c r="G26" s="55" t="s">
        <v>23</v>
      </c>
      <c r="H26" s="10"/>
      <c r="I26" s="13"/>
      <c r="J26" s="13"/>
      <c r="K26" s="13"/>
      <c r="L26" s="7"/>
      <c r="M26" s="7"/>
      <c r="N26" s="7"/>
    </row>
    <row r="27" spans="1:14" s="7" customFormat="1" ht="9.9499999999999993" customHeight="1" thickBot="1" x14ac:dyDescent="0.3">
      <c r="A27" s="58"/>
      <c r="B27" s="45"/>
      <c r="C27" s="49"/>
      <c r="D27" s="58"/>
      <c r="E27" s="49"/>
      <c r="F27" s="45"/>
      <c r="G27" s="57"/>
      <c r="H27" s="10"/>
      <c r="I27" s="13"/>
      <c r="J27" s="13"/>
      <c r="K27" s="13"/>
    </row>
    <row r="28" spans="1:14" ht="24.95" customHeight="1" thickBot="1" x14ac:dyDescent="0.3">
      <c r="A28" s="42">
        <v>11</v>
      </c>
      <c r="B28" s="43" t="str">
        <f>Times!A9</f>
        <v>FLU</v>
      </c>
      <c r="C28" s="44">
        <v>0</v>
      </c>
      <c r="D28" s="45" t="s">
        <v>0</v>
      </c>
      <c r="E28" s="44">
        <v>1</v>
      </c>
      <c r="F28" s="46" t="str">
        <f>Times!A11</f>
        <v>PSG</v>
      </c>
      <c r="G28" s="55" t="s">
        <v>24</v>
      </c>
      <c r="H28" s="10"/>
      <c r="I28" s="13"/>
      <c r="J28" s="13"/>
      <c r="K28" s="13"/>
      <c r="L28" s="7"/>
      <c r="M28" s="7"/>
      <c r="N28" s="7"/>
    </row>
    <row r="29" spans="1:14" ht="9.9499999999999993" customHeight="1" thickBot="1" x14ac:dyDescent="0.3">
      <c r="A29" s="52"/>
      <c r="B29" s="45"/>
      <c r="C29" s="49"/>
      <c r="D29" s="58"/>
      <c r="E29" s="49"/>
      <c r="F29" s="45"/>
      <c r="G29" s="49"/>
      <c r="H29" s="10"/>
      <c r="I29" s="13"/>
      <c r="J29" s="13"/>
      <c r="K29" s="13"/>
      <c r="L29" s="7"/>
      <c r="M29" s="7"/>
      <c r="N29" s="7"/>
    </row>
    <row r="30" spans="1:14" ht="24.95" customHeight="1" thickBot="1" x14ac:dyDescent="0.3">
      <c r="A30" s="53">
        <v>12</v>
      </c>
      <c r="B30" s="43" t="str">
        <f>Times!A1</f>
        <v>CHE</v>
      </c>
      <c r="C30" s="44">
        <v>0</v>
      </c>
      <c r="D30" s="45" t="s">
        <v>0</v>
      </c>
      <c r="E30" s="44">
        <v>1</v>
      </c>
      <c r="F30" s="46" t="str">
        <f>Times!A12</f>
        <v>BAY</v>
      </c>
      <c r="G30" s="55" t="s">
        <v>26</v>
      </c>
      <c r="H30" s="10"/>
      <c r="I30" s="13"/>
      <c r="J30" s="13"/>
      <c r="K30" s="13"/>
      <c r="L30" s="7"/>
      <c r="M30" s="7"/>
      <c r="N30" s="7"/>
    </row>
    <row r="31" spans="1:14" s="7" customFormat="1" ht="9.9499999999999993" customHeight="1" thickBot="1" x14ac:dyDescent="0.3">
      <c r="A31" s="58"/>
      <c r="B31" s="45"/>
      <c r="C31" s="49"/>
      <c r="D31" s="58"/>
      <c r="E31" s="49"/>
      <c r="F31" s="45"/>
      <c r="G31" s="49"/>
      <c r="H31" s="10"/>
      <c r="I31" s="13"/>
      <c r="J31" s="13"/>
      <c r="K31" s="13"/>
    </row>
    <row r="32" spans="1:14" ht="24.95" customHeight="1" thickBot="1" x14ac:dyDescent="0.3">
      <c r="A32" s="42">
        <v>13</v>
      </c>
      <c r="B32" s="43" t="str">
        <f>Times!A2</f>
        <v>JUV</v>
      </c>
      <c r="C32" s="59">
        <v>2</v>
      </c>
      <c r="D32" s="47" t="s">
        <v>0</v>
      </c>
      <c r="E32" s="59">
        <v>2</v>
      </c>
      <c r="F32" s="46" t="str">
        <f>Times!A6</f>
        <v>VAS</v>
      </c>
      <c r="G32" s="60" t="s">
        <v>31</v>
      </c>
      <c r="H32" s="10"/>
      <c r="I32" s="13"/>
      <c r="J32" s="13"/>
      <c r="K32" s="13"/>
      <c r="L32" s="7"/>
      <c r="M32" s="7"/>
      <c r="N32" s="7"/>
    </row>
    <row r="33" spans="1:14" ht="9.9499999999999993" customHeight="1" thickBot="1" x14ac:dyDescent="0.3">
      <c r="A33" s="52"/>
      <c r="B33" s="47"/>
      <c r="C33" s="61"/>
      <c r="D33" s="52"/>
      <c r="E33" s="61"/>
      <c r="F33" s="47"/>
      <c r="G33" s="62"/>
      <c r="H33" s="10"/>
      <c r="I33" s="13"/>
      <c r="J33" s="13"/>
      <c r="K33" s="13"/>
      <c r="L33" s="7"/>
      <c r="M33" s="7"/>
      <c r="N33" s="7"/>
    </row>
    <row r="34" spans="1:14" ht="24.95" customHeight="1" thickBot="1" x14ac:dyDescent="0.3">
      <c r="A34" s="42">
        <v>14</v>
      </c>
      <c r="B34" s="43" t="str">
        <f>Times!A4</f>
        <v>MIL</v>
      </c>
      <c r="C34" s="59">
        <v>2</v>
      </c>
      <c r="D34" s="47" t="s">
        <v>0</v>
      </c>
      <c r="E34" s="59">
        <v>2</v>
      </c>
      <c r="F34" s="46" t="str">
        <f>Times!A10</f>
        <v>RIV</v>
      </c>
      <c r="G34" s="60" t="s">
        <v>27</v>
      </c>
      <c r="H34" s="10"/>
      <c r="I34" s="13"/>
      <c r="J34" s="13"/>
      <c r="K34" s="13"/>
      <c r="L34" s="7"/>
      <c r="M34" s="7"/>
      <c r="N34" s="7"/>
    </row>
    <row r="35" spans="1:14" s="7" customFormat="1" ht="9.9499999999999993" customHeight="1" thickBot="1" x14ac:dyDescent="0.3">
      <c r="A35" s="58"/>
      <c r="B35" s="45"/>
      <c r="C35" s="49"/>
      <c r="D35" s="58"/>
      <c r="E35" s="49"/>
      <c r="F35" s="45"/>
      <c r="G35" s="57"/>
      <c r="H35" s="10"/>
      <c r="I35" s="13"/>
      <c r="J35" s="13"/>
      <c r="K35" s="13"/>
    </row>
    <row r="36" spans="1:14" ht="24.95" customHeight="1" thickBot="1" x14ac:dyDescent="0.3">
      <c r="A36" s="42">
        <v>15</v>
      </c>
      <c r="B36" s="43" t="str">
        <f>Times!A5</f>
        <v>SCR</v>
      </c>
      <c r="C36" s="59">
        <v>1</v>
      </c>
      <c r="D36" s="47" t="s">
        <v>0</v>
      </c>
      <c r="E36" s="59">
        <v>2</v>
      </c>
      <c r="F36" s="46" t="str">
        <f>Times!A11</f>
        <v>PSG</v>
      </c>
      <c r="G36" s="60" t="s">
        <v>28</v>
      </c>
      <c r="H36" s="10"/>
      <c r="I36" s="13"/>
      <c r="J36" s="13"/>
      <c r="K36" s="13"/>
      <c r="L36" s="7"/>
      <c r="M36" s="7"/>
      <c r="N36" s="7"/>
    </row>
    <row r="37" spans="1:14" ht="9.9499999999999993" customHeight="1" thickBot="1" x14ac:dyDescent="0.3">
      <c r="A37" s="52"/>
      <c r="B37" s="47"/>
      <c r="C37" s="61"/>
      <c r="D37" s="52"/>
      <c r="E37" s="61"/>
      <c r="F37" s="47"/>
      <c r="G37" s="57"/>
      <c r="H37" s="10"/>
      <c r="I37" s="13"/>
      <c r="J37" s="13"/>
      <c r="K37" s="13"/>
      <c r="L37" s="7"/>
      <c r="M37" s="7"/>
      <c r="N37" s="7"/>
    </row>
    <row r="38" spans="1:14" ht="24.95" customHeight="1" thickBot="1" x14ac:dyDescent="0.3">
      <c r="A38" s="42">
        <v>16</v>
      </c>
      <c r="B38" s="43" t="str">
        <f>Times!A7</f>
        <v>LYO</v>
      </c>
      <c r="C38" s="59">
        <v>1</v>
      </c>
      <c r="D38" s="47" t="s">
        <v>0</v>
      </c>
      <c r="E38" s="59">
        <v>1</v>
      </c>
      <c r="F38" s="46" t="str">
        <f>Times!A9</f>
        <v>FLU</v>
      </c>
      <c r="G38" s="60" t="s">
        <v>29</v>
      </c>
      <c r="H38" s="10"/>
      <c r="I38" s="13"/>
      <c r="J38" s="13"/>
      <c r="K38" s="13"/>
      <c r="L38" s="7"/>
      <c r="M38" s="7"/>
      <c r="N38" s="7"/>
    </row>
    <row r="39" spans="1:14" s="7" customFormat="1" ht="9.9499999999999993" customHeight="1" thickBot="1" x14ac:dyDescent="0.3">
      <c r="A39" s="58"/>
      <c r="B39" s="45"/>
      <c r="C39" s="49"/>
      <c r="D39" s="58"/>
      <c r="E39" s="49"/>
      <c r="F39" s="45"/>
      <c r="G39" s="57"/>
      <c r="H39" s="10"/>
      <c r="I39" s="13"/>
      <c r="J39" s="13"/>
      <c r="K39" s="13"/>
    </row>
    <row r="40" spans="1:14" ht="24.95" customHeight="1" thickBot="1" x14ac:dyDescent="0.3">
      <c r="A40" s="42">
        <v>17</v>
      </c>
      <c r="B40" s="43" t="str">
        <f>Times!A1</f>
        <v>CHE</v>
      </c>
      <c r="C40" s="59">
        <v>2</v>
      </c>
      <c r="D40" s="47" t="s">
        <v>0</v>
      </c>
      <c r="E40" s="59">
        <v>2</v>
      </c>
      <c r="F40" s="46" t="str">
        <f>Times!A8</f>
        <v>ROM</v>
      </c>
      <c r="G40" s="60" t="s">
        <v>30</v>
      </c>
      <c r="H40" s="10"/>
      <c r="I40" s="13"/>
      <c r="J40" s="13"/>
      <c r="K40" s="13"/>
      <c r="L40" s="7"/>
      <c r="M40" s="7"/>
      <c r="N40" s="7"/>
    </row>
    <row r="41" spans="1:14" ht="9.9499999999999993" customHeight="1" thickBot="1" x14ac:dyDescent="0.3">
      <c r="A41" s="52"/>
      <c r="B41" s="47"/>
      <c r="C41" s="61"/>
      <c r="D41" s="52"/>
      <c r="E41" s="61"/>
      <c r="F41" s="47"/>
      <c r="G41" s="63"/>
      <c r="H41" s="10"/>
      <c r="I41" s="13"/>
      <c r="J41" s="13"/>
      <c r="K41" s="13"/>
      <c r="L41" s="7"/>
      <c r="M41" s="7"/>
      <c r="N41" s="7"/>
    </row>
    <row r="42" spans="1:14" ht="24.95" customHeight="1" thickBot="1" x14ac:dyDescent="0.3">
      <c r="A42" s="53">
        <v>18</v>
      </c>
      <c r="B42" s="43" t="str">
        <f>Times!A3</f>
        <v>RAY</v>
      </c>
      <c r="C42" s="44">
        <v>0</v>
      </c>
      <c r="D42" s="45" t="s">
        <v>0</v>
      </c>
      <c r="E42" s="44">
        <v>1</v>
      </c>
      <c r="F42" s="46" t="str">
        <f>Times!A12</f>
        <v>BAY</v>
      </c>
      <c r="G42" s="60" t="s">
        <v>32</v>
      </c>
      <c r="H42" s="10"/>
      <c r="I42" s="13"/>
      <c r="J42" s="13"/>
      <c r="K42" s="13"/>
      <c r="L42" s="7"/>
      <c r="M42" s="7"/>
      <c r="N42" s="7"/>
    </row>
    <row r="43" spans="1:14" s="7" customFormat="1" ht="9.9499999999999993" customHeight="1" thickBot="1" x14ac:dyDescent="0.3">
      <c r="A43" s="58"/>
      <c r="B43" s="45"/>
      <c r="C43" s="49"/>
      <c r="D43" s="58"/>
      <c r="E43" s="49"/>
      <c r="F43" s="45"/>
      <c r="G43" s="49"/>
      <c r="H43" s="10"/>
      <c r="I43" s="13"/>
      <c r="J43" s="13"/>
      <c r="K43" s="13"/>
    </row>
    <row r="44" spans="1:14" ht="24.95" customHeight="1" thickBot="1" x14ac:dyDescent="0.3">
      <c r="A44" s="42">
        <v>19</v>
      </c>
      <c r="B44" s="43" t="str">
        <f>Times!A3</f>
        <v>RAY</v>
      </c>
      <c r="C44" s="59">
        <v>2</v>
      </c>
      <c r="D44" s="47" t="s">
        <v>0</v>
      </c>
      <c r="E44" s="59">
        <v>1</v>
      </c>
      <c r="F44" s="46" t="str">
        <f>Times!A11</f>
        <v>PSG</v>
      </c>
      <c r="G44" s="64" t="s">
        <v>33</v>
      </c>
      <c r="H44" s="10"/>
      <c r="I44" s="13"/>
      <c r="J44" s="13"/>
      <c r="K44" s="13"/>
      <c r="L44" s="7"/>
      <c r="M44" s="7"/>
      <c r="N44" s="7"/>
    </row>
    <row r="45" spans="1:14" ht="9.9499999999999993" customHeight="1" thickBot="1" x14ac:dyDescent="0.3">
      <c r="A45" s="52"/>
      <c r="B45" s="47"/>
      <c r="C45" s="61"/>
      <c r="D45" s="52"/>
      <c r="E45" s="61"/>
      <c r="F45" s="47"/>
      <c r="G45" s="57"/>
      <c r="H45" s="10"/>
      <c r="I45" s="13"/>
      <c r="J45" s="13"/>
      <c r="K45" s="13"/>
      <c r="L45" s="7"/>
      <c r="M45" s="7"/>
      <c r="N45" s="7"/>
    </row>
    <row r="46" spans="1:14" ht="24.95" customHeight="1" thickBot="1" x14ac:dyDescent="0.3">
      <c r="A46" s="42">
        <v>20</v>
      </c>
      <c r="B46" s="43" t="str">
        <f>Times!A5</f>
        <v>SCR</v>
      </c>
      <c r="C46" s="59">
        <v>1</v>
      </c>
      <c r="D46" s="47" t="s">
        <v>0</v>
      </c>
      <c r="E46" s="59">
        <v>4</v>
      </c>
      <c r="F46" s="46" t="str">
        <f>Times!A6</f>
        <v>VAS</v>
      </c>
      <c r="G46" s="64" t="s">
        <v>34</v>
      </c>
      <c r="H46" s="10"/>
      <c r="I46" s="13"/>
      <c r="J46" s="13"/>
      <c r="K46" s="13"/>
      <c r="L46" s="7"/>
      <c r="M46" s="7"/>
      <c r="N46" s="7"/>
    </row>
    <row r="47" spans="1:14" s="7" customFormat="1" ht="9.9499999999999993" customHeight="1" thickBot="1" x14ac:dyDescent="0.3">
      <c r="A47" s="58"/>
      <c r="B47" s="45"/>
      <c r="C47" s="49"/>
      <c r="D47" s="58"/>
      <c r="E47" s="49"/>
      <c r="F47" s="45"/>
      <c r="G47" s="57"/>
      <c r="H47" s="10"/>
      <c r="I47" s="13"/>
      <c r="J47" s="13"/>
      <c r="K47" s="13"/>
    </row>
    <row r="48" spans="1:14" ht="24.95" customHeight="1" thickBot="1" x14ac:dyDescent="0.3">
      <c r="A48" s="42">
        <v>21</v>
      </c>
      <c r="B48" s="43" t="str">
        <f>Times!A7</f>
        <v>LYO</v>
      </c>
      <c r="C48" s="59">
        <v>1</v>
      </c>
      <c r="D48" s="47" t="s">
        <v>0</v>
      </c>
      <c r="E48" s="59">
        <v>2</v>
      </c>
      <c r="F48" s="46" t="str">
        <f>Times!A8</f>
        <v>ROM</v>
      </c>
      <c r="G48" s="64" t="s">
        <v>35</v>
      </c>
      <c r="H48" s="10"/>
      <c r="I48" s="13"/>
      <c r="J48" s="13"/>
      <c r="K48" s="13"/>
      <c r="L48" s="7"/>
      <c r="M48" s="7"/>
      <c r="N48" s="7"/>
    </row>
    <row r="49" spans="1:14" ht="9.9499999999999993" customHeight="1" thickBot="1" x14ac:dyDescent="0.3">
      <c r="A49" s="52"/>
      <c r="B49" s="47"/>
      <c r="C49" s="61"/>
      <c r="D49" s="52"/>
      <c r="E49" s="61"/>
      <c r="F49" s="47"/>
      <c r="G49" s="57"/>
      <c r="H49" s="10"/>
      <c r="I49" s="13"/>
      <c r="J49" s="13"/>
      <c r="K49" s="13"/>
      <c r="L49" s="7"/>
      <c r="M49" s="7"/>
      <c r="N49" s="7"/>
    </row>
    <row r="50" spans="1:14" ht="24.95" customHeight="1" thickBot="1" x14ac:dyDescent="0.3">
      <c r="A50" s="42">
        <v>22</v>
      </c>
      <c r="B50" s="65" t="str">
        <f>Times!A9</f>
        <v>FLU</v>
      </c>
      <c r="C50" s="59">
        <v>1</v>
      </c>
      <c r="D50" s="47" t="s">
        <v>0</v>
      </c>
      <c r="E50" s="59">
        <v>2</v>
      </c>
      <c r="F50" s="46" t="str">
        <f>Times!A10</f>
        <v>RIV</v>
      </c>
      <c r="G50" s="64" t="s">
        <v>36</v>
      </c>
      <c r="H50" s="10"/>
      <c r="I50" s="13"/>
      <c r="J50" s="13"/>
      <c r="K50" s="13"/>
      <c r="L50" s="7"/>
      <c r="M50" s="7"/>
      <c r="N50" s="7"/>
    </row>
    <row r="51" spans="1:14" ht="9.9499999999999993" customHeight="1" thickBot="1" x14ac:dyDescent="0.3">
      <c r="A51" s="47"/>
      <c r="B51" s="48"/>
      <c r="C51" s="61"/>
      <c r="D51" s="47"/>
      <c r="E51" s="61"/>
      <c r="F51" s="48"/>
      <c r="G51" s="57"/>
      <c r="H51" s="10"/>
      <c r="I51" s="13"/>
      <c r="J51" s="13"/>
      <c r="K51" s="13"/>
      <c r="L51" s="7"/>
      <c r="M51" s="7"/>
      <c r="N51" s="7"/>
    </row>
    <row r="52" spans="1:14" ht="24.95" customHeight="1" thickBot="1" x14ac:dyDescent="0.3">
      <c r="A52" s="42">
        <v>23</v>
      </c>
      <c r="B52" s="43" t="str">
        <f>Times!A1</f>
        <v>CHE</v>
      </c>
      <c r="C52" s="59">
        <v>2</v>
      </c>
      <c r="D52" s="47" t="s">
        <v>0</v>
      </c>
      <c r="E52" s="59">
        <v>0</v>
      </c>
      <c r="F52" s="46" t="str">
        <f>Times!A2</f>
        <v>JUV</v>
      </c>
      <c r="G52" s="64" t="s">
        <v>37</v>
      </c>
      <c r="H52" s="10"/>
      <c r="I52" s="13"/>
      <c r="J52" s="13"/>
      <c r="K52" s="13"/>
      <c r="L52" s="7"/>
      <c r="M52" s="7"/>
      <c r="N52" s="7"/>
    </row>
    <row r="53" spans="1:14" s="7" customFormat="1" ht="9.9499999999999993" customHeight="1" thickBot="1" x14ac:dyDescent="0.3">
      <c r="A53" s="52"/>
      <c r="B53" s="48"/>
      <c r="C53" s="49"/>
      <c r="D53" s="45"/>
      <c r="E53" s="49"/>
      <c r="F53" s="48"/>
      <c r="G53" s="51"/>
      <c r="H53" s="10"/>
      <c r="I53" s="13"/>
      <c r="J53" s="13"/>
      <c r="K53" s="13"/>
    </row>
    <row r="54" spans="1:14" ht="24.95" customHeight="1" thickBot="1" x14ac:dyDescent="0.3">
      <c r="A54" s="53">
        <v>24</v>
      </c>
      <c r="B54" s="43" t="str">
        <f>Times!A4</f>
        <v>MIL</v>
      </c>
      <c r="C54" s="44">
        <v>2</v>
      </c>
      <c r="D54" s="45" t="s">
        <v>0</v>
      </c>
      <c r="E54" s="44">
        <v>2</v>
      </c>
      <c r="F54" s="46" t="str">
        <f>Times!A12</f>
        <v>BAY</v>
      </c>
      <c r="G54" s="64" t="s">
        <v>38</v>
      </c>
      <c r="H54" s="10"/>
      <c r="I54" s="13"/>
      <c r="J54" s="13"/>
      <c r="K54" s="13"/>
      <c r="L54" s="7"/>
      <c r="M54" s="7"/>
      <c r="N54" s="7"/>
    </row>
    <row r="55" spans="1:14" ht="9.9499999999999993" customHeight="1" thickBot="1" x14ac:dyDescent="0.3">
      <c r="A55" s="47"/>
      <c r="B55" s="48"/>
      <c r="C55" s="61"/>
      <c r="D55" s="47"/>
      <c r="E55" s="61"/>
      <c r="F55" s="48"/>
      <c r="G55" s="54"/>
      <c r="H55" s="10"/>
      <c r="I55" s="13"/>
      <c r="J55" s="13"/>
      <c r="K55" s="13"/>
      <c r="L55" s="7"/>
      <c r="M55" s="7"/>
      <c r="N55" s="7"/>
    </row>
    <row r="56" spans="1:14" ht="24.95" customHeight="1" thickBot="1" x14ac:dyDescent="0.3">
      <c r="A56" s="42">
        <v>25</v>
      </c>
      <c r="B56" s="43" t="str">
        <f>Times!A3</f>
        <v>RAY</v>
      </c>
      <c r="C56" s="59">
        <v>1</v>
      </c>
      <c r="D56" s="47" t="s">
        <v>0</v>
      </c>
      <c r="E56" s="59">
        <v>0</v>
      </c>
      <c r="F56" s="46" t="str">
        <f>Times!A10</f>
        <v>RIV</v>
      </c>
      <c r="G56" s="66" t="s">
        <v>41</v>
      </c>
      <c r="H56" s="10"/>
      <c r="I56" s="13"/>
      <c r="J56" s="13"/>
      <c r="K56" s="13"/>
      <c r="L56" s="7"/>
      <c r="M56" s="7"/>
      <c r="N56" s="7"/>
    </row>
    <row r="57" spans="1:14" s="7" customFormat="1" ht="9.9499999999999993" customHeight="1" thickBot="1" x14ac:dyDescent="0.3">
      <c r="A57" s="52"/>
      <c r="B57" s="48"/>
      <c r="C57" s="49"/>
      <c r="D57" s="45"/>
      <c r="E57" s="49"/>
      <c r="F57" s="48"/>
      <c r="G57" s="57"/>
      <c r="H57" s="10"/>
      <c r="I57" s="13"/>
      <c r="J57" s="13"/>
      <c r="K57" s="13"/>
    </row>
    <row r="58" spans="1:14" ht="24.95" customHeight="1" thickBot="1" x14ac:dyDescent="0.3">
      <c r="A58" s="42">
        <v>26</v>
      </c>
      <c r="B58" s="43" t="str">
        <f>Times!A6</f>
        <v>VAS</v>
      </c>
      <c r="C58" s="59">
        <v>2</v>
      </c>
      <c r="D58" s="47" t="s">
        <v>0</v>
      </c>
      <c r="E58" s="59">
        <v>1</v>
      </c>
      <c r="F58" s="46" t="str">
        <f>Times!A11</f>
        <v>PSG</v>
      </c>
      <c r="G58" s="66" t="s">
        <v>42</v>
      </c>
      <c r="H58" s="10"/>
      <c r="I58" s="13"/>
      <c r="J58" s="13"/>
      <c r="K58" s="13"/>
      <c r="L58" s="7"/>
      <c r="M58" s="7"/>
      <c r="N58" s="7"/>
    </row>
    <row r="59" spans="1:14" ht="9.9499999999999993" customHeight="1" thickBot="1" x14ac:dyDescent="0.3">
      <c r="A59" s="47"/>
      <c r="B59" s="48"/>
      <c r="C59" s="61"/>
      <c r="D59" s="47"/>
      <c r="E59" s="61"/>
      <c r="F59" s="48"/>
      <c r="G59" s="56"/>
      <c r="H59" s="10"/>
      <c r="I59" s="13"/>
      <c r="J59" s="13"/>
      <c r="K59" s="13"/>
      <c r="L59" s="7"/>
      <c r="M59" s="7"/>
      <c r="N59" s="7"/>
    </row>
    <row r="60" spans="1:14" ht="24.95" customHeight="1" thickBot="1" x14ac:dyDescent="0.3">
      <c r="A60" s="42">
        <v>27</v>
      </c>
      <c r="B60" s="65" t="str">
        <f>Times!A5</f>
        <v>SCR</v>
      </c>
      <c r="C60" s="59">
        <v>0</v>
      </c>
      <c r="D60" s="47" t="s">
        <v>0</v>
      </c>
      <c r="E60" s="59">
        <v>4</v>
      </c>
      <c r="F60" s="46" t="str">
        <f>Times!A9</f>
        <v>FLU</v>
      </c>
      <c r="G60" s="66" t="s">
        <v>39</v>
      </c>
      <c r="H60" s="10"/>
      <c r="I60" s="13"/>
      <c r="J60" s="13"/>
      <c r="K60" s="13"/>
      <c r="L60" s="7"/>
      <c r="M60" s="7"/>
      <c r="N60" s="7"/>
    </row>
    <row r="61" spans="1:14" s="7" customFormat="1" ht="9.9499999999999993" customHeight="1" thickBot="1" x14ac:dyDescent="0.3">
      <c r="A61" s="45"/>
      <c r="B61" s="48"/>
      <c r="C61" s="49"/>
      <c r="D61" s="45"/>
      <c r="E61" s="49"/>
      <c r="F61" s="48"/>
      <c r="G61" s="57"/>
      <c r="H61" s="10"/>
      <c r="I61" s="13"/>
      <c r="J61" s="13"/>
      <c r="K61" s="13"/>
    </row>
    <row r="62" spans="1:14" ht="24.95" customHeight="1" thickBot="1" x14ac:dyDescent="0.3">
      <c r="A62" s="53">
        <v>28</v>
      </c>
      <c r="B62" s="43" t="str">
        <f>Times!A1</f>
        <v>CHE</v>
      </c>
      <c r="C62" s="44">
        <v>2</v>
      </c>
      <c r="D62" s="45" t="s">
        <v>0</v>
      </c>
      <c r="E62" s="44">
        <v>0</v>
      </c>
      <c r="F62" s="46" t="str">
        <f>Times!A7</f>
        <v>LYO</v>
      </c>
      <c r="G62" s="66" t="s">
        <v>40</v>
      </c>
      <c r="H62" s="10"/>
      <c r="I62" s="13"/>
      <c r="J62" s="13"/>
      <c r="K62" s="13"/>
      <c r="L62" s="7"/>
      <c r="M62" s="7"/>
      <c r="N62" s="7"/>
    </row>
    <row r="63" spans="1:14" ht="9.9499999999999993" customHeight="1" thickBot="1" x14ac:dyDescent="0.3">
      <c r="A63" s="45"/>
      <c r="B63" s="48"/>
      <c r="C63" s="49"/>
      <c r="D63" s="45"/>
      <c r="E63" s="49"/>
      <c r="F63" s="48"/>
      <c r="G63" s="54"/>
      <c r="H63" s="10"/>
      <c r="I63" s="13"/>
      <c r="J63" s="13"/>
      <c r="K63" s="13"/>
      <c r="L63" s="7"/>
      <c r="M63" s="7"/>
      <c r="N63" s="7"/>
    </row>
    <row r="64" spans="1:14" ht="24.95" customHeight="1" thickBot="1" x14ac:dyDescent="0.3">
      <c r="A64" s="53">
        <v>29</v>
      </c>
      <c r="B64" s="43" t="str">
        <f>Times!A2</f>
        <v>JUV</v>
      </c>
      <c r="C64" s="44">
        <v>2</v>
      </c>
      <c r="D64" s="45" t="s">
        <v>0</v>
      </c>
      <c r="E64" s="44">
        <v>0</v>
      </c>
      <c r="F64" s="46" t="str">
        <f>Times!A12</f>
        <v>BAY</v>
      </c>
      <c r="G64" s="66" t="s">
        <v>43</v>
      </c>
      <c r="H64" s="10"/>
      <c r="I64" s="13"/>
      <c r="J64" s="13"/>
      <c r="K64" s="13"/>
      <c r="L64" s="7"/>
      <c r="M64" s="7"/>
      <c r="N64" s="7"/>
    </row>
    <row r="65" spans="1:14" s="7" customFormat="1" ht="9.9499999999999993" customHeight="1" thickBot="1" x14ac:dyDescent="0.3">
      <c r="A65" s="45"/>
      <c r="B65" s="48"/>
      <c r="C65" s="49"/>
      <c r="D65" s="45"/>
      <c r="E65" s="49"/>
      <c r="F65" s="48"/>
      <c r="G65" s="57"/>
      <c r="H65" s="10"/>
      <c r="I65" s="13"/>
      <c r="J65" s="13"/>
      <c r="K65" s="13"/>
    </row>
    <row r="66" spans="1:14" ht="24.95" customHeight="1" thickBot="1" x14ac:dyDescent="0.3">
      <c r="A66" s="53">
        <v>30</v>
      </c>
      <c r="B66" s="43" t="str">
        <f>Times!A4</f>
        <v>MIL</v>
      </c>
      <c r="C66" s="44">
        <v>1</v>
      </c>
      <c r="D66" s="45" t="s">
        <v>0</v>
      </c>
      <c r="E66" s="44">
        <v>1</v>
      </c>
      <c r="F66" s="46" t="str">
        <f>Times!A8</f>
        <v>ROM</v>
      </c>
      <c r="G66" s="66" t="s">
        <v>44</v>
      </c>
      <c r="H66" s="10"/>
      <c r="I66" s="13"/>
      <c r="J66" s="13"/>
      <c r="K66" s="13"/>
      <c r="L66" s="7"/>
      <c r="M66" s="7"/>
      <c r="N66" s="7"/>
    </row>
    <row r="67" spans="1:14" ht="9.9499999999999993" customHeight="1" thickBot="1" x14ac:dyDescent="0.3">
      <c r="A67" s="45"/>
      <c r="B67" s="48"/>
      <c r="C67" s="49"/>
      <c r="D67" s="45"/>
      <c r="E67" s="49"/>
      <c r="F67" s="48"/>
      <c r="G67" s="54"/>
      <c r="H67" s="10"/>
      <c r="I67" s="13"/>
      <c r="J67" s="13"/>
      <c r="K67" s="13"/>
      <c r="L67" s="7"/>
      <c r="M67" s="7"/>
      <c r="N67" s="7"/>
    </row>
    <row r="68" spans="1:14" ht="24.95" customHeight="1" thickBot="1" x14ac:dyDescent="0.3">
      <c r="A68" s="53">
        <v>31</v>
      </c>
      <c r="B68" s="43" t="str">
        <f>Times!A3</f>
        <v>RAY</v>
      </c>
      <c r="C68" s="44">
        <v>2</v>
      </c>
      <c r="D68" s="45" t="s">
        <v>0</v>
      </c>
      <c r="E68" s="44">
        <v>2</v>
      </c>
      <c r="F68" s="46" t="str">
        <f>Times!A7</f>
        <v>LYO</v>
      </c>
      <c r="G68" s="67" t="s">
        <v>45</v>
      </c>
      <c r="H68" s="10"/>
      <c r="I68" s="13"/>
      <c r="J68" s="13"/>
      <c r="K68" s="13"/>
      <c r="L68" s="7"/>
      <c r="M68" s="7"/>
      <c r="N68" s="7"/>
    </row>
    <row r="69" spans="1:14" s="7" customFormat="1" ht="9.9499999999999993" customHeight="1" thickBot="1" x14ac:dyDescent="0.3">
      <c r="A69" s="45"/>
      <c r="B69" s="45"/>
      <c r="C69" s="49"/>
      <c r="D69" s="58"/>
      <c r="E69" s="49"/>
      <c r="F69" s="45"/>
      <c r="G69" s="57"/>
      <c r="H69" s="10"/>
      <c r="I69" s="13"/>
      <c r="J69" s="13"/>
      <c r="K69" s="13"/>
    </row>
    <row r="70" spans="1:14" ht="24.95" customHeight="1" thickBot="1" x14ac:dyDescent="0.3">
      <c r="A70" s="53">
        <v>32</v>
      </c>
      <c r="B70" s="43" t="str">
        <f>Times!A6</f>
        <v>VAS</v>
      </c>
      <c r="C70" s="44">
        <v>2</v>
      </c>
      <c r="D70" s="45" t="s">
        <v>0</v>
      </c>
      <c r="E70" s="44">
        <v>1</v>
      </c>
      <c r="F70" s="46" t="str">
        <f>Times!A10</f>
        <v>RIV</v>
      </c>
      <c r="G70" s="67" t="s">
        <v>46</v>
      </c>
      <c r="H70" s="10"/>
      <c r="I70" s="13"/>
      <c r="J70" s="13"/>
      <c r="K70" s="13"/>
      <c r="L70" s="7"/>
      <c r="M70" s="7"/>
      <c r="N70" s="7"/>
    </row>
    <row r="71" spans="1:14" ht="9.9499999999999993" customHeight="1" thickBot="1" x14ac:dyDescent="0.3">
      <c r="A71" s="45"/>
      <c r="B71" s="45"/>
      <c r="C71" s="49"/>
      <c r="D71" s="58"/>
      <c r="E71" s="49"/>
      <c r="F71" s="45"/>
      <c r="G71" s="57"/>
      <c r="H71" s="10"/>
      <c r="I71" s="13"/>
      <c r="J71" s="13"/>
      <c r="K71" s="13"/>
      <c r="L71" s="7"/>
      <c r="M71" s="7"/>
      <c r="N71" s="7"/>
    </row>
    <row r="72" spans="1:14" ht="24.95" customHeight="1" thickBot="1" x14ac:dyDescent="0.3">
      <c r="A72" s="53">
        <v>33</v>
      </c>
      <c r="B72" s="43" t="str">
        <f>Times!A5</f>
        <v>SCR</v>
      </c>
      <c r="C72" s="44">
        <v>2</v>
      </c>
      <c r="D72" s="45" t="s">
        <v>0</v>
      </c>
      <c r="E72" s="44">
        <v>4</v>
      </c>
      <c r="F72" s="46" t="str">
        <f>Times!A12</f>
        <v>BAY</v>
      </c>
      <c r="G72" s="67" t="s">
        <v>47</v>
      </c>
      <c r="H72" s="10"/>
      <c r="I72" s="13"/>
      <c r="J72" s="13"/>
      <c r="K72" s="13"/>
      <c r="L72" s="7"/>
      <c r="M72" s="7"/>
      <c r="N72" s="7"/>
    </row>
    <row r="73" spans="1:14" s="7" customFormat="1" ht="9.9499999999999993" customHeight="1" thickBot="1" x14ac:dyDescent="0.3">
      <c r="A73" s="45"/>
      <c r="B73" s="45"/>
      <c r="C73" s="49"/>
      <c r="D73" s="58"/>
      <c r="E73" s="49"/>
      <c r="F73" s="45"/>
      <c r="G73" s="57"/>
      <c r="H73" s="10"/>
      <c r="I73" s="13"/>
      <c r="J73" s="13"/>
      <c r="K73" s="13"/>
    </row>
    <row r="74" spans="1:14" ht="24.95" customHeight="1" thickBot="1" x14ac:dyDescent="0.3">
      <c r="A74" s="53">
        <v>34</v>
      </c>
      <c r="B74" s="43" t="str">
        <f>Times!A1</f>
        <v>CHE</v>
      </c>
      <c r="C74" s="44">
        <v>2</v>
      </c>
      <c r="D74" s="45" t="s">
        <v>0</v>
      </c>
      <c r="E74" s="44">
        <v>2</v>
      </c>
      <c r="F74" s="46" t="str">
        <f>Times!A11</f>
        <v>PSG</v>
      </c>
      <c r="G74" s="67" t="s">
        <v>48</v>
      </c>
      <c r="H74" s="10"/>
      <c r="I74" s="13"/>
      <c r="J74" s="13"/>
      <c r="K74" s="13"/>
      <c r="L74" s="7"/>
      <c r="M74" s="7"/>
      <c r="N74" s="7"/>
    </row>
    <row r="75" spans="1:14" ht="9.9499999999999993" customHeight="1" thickBot="1" x14ac:dyDescent="0.3">
      <c r="A75" s="45"/>
      <c r="B75" s="45"/>
      <c r="C75" s="49"/>
      <c r="D75" s="58"/>
      <c r="E75" s="49"/>
      <c r="F75" s="45"/>
      <c r="G75" s="63"/>
      <c r="H75" s="10"/>
      <c r="I75" s="13"/>
      <c r="J75" s="13"/>
      <c r="K75" s="13"/>
      <c r="L75" s="7"/>
      <c r="M75" s="7"/>
      <c r="N75" s="7"/>
    </row>
    <row r="76" spans="1:14" ht="24.95" customHeight="1" thickBot="1" x14ac:dyDescent="0.3">
      <c r="A76" s="53">
        <v>35</v>
      </c>
      <c r="B76" s="43" t="str">
        <f>Times!A2</f>
        <v>JUV</v>
      </c>
      <c r="C76" s="44">
        <v>1</v>
      </c>
      <c r="D76" s="45" t="s">
        <v>0</v>
      </c>
      <c r="E76" s="44">
        <v>1</v>
      </c>
      <c r="F76" s="46" t="str">
        <f>Times!A4</f>
        <v>MIL</v>
      </c>
      <c r="G76" s="67" t="s">
        <v>49</v>
      </c>
      <c r="H76" s="10"/>
      <c r="I76" s="13"/>
      <c r="J76" s="13"/>
      <c r="K76" s="13"/>
      <c r="L76" s="7"/>
      <c r="M76" s="7"/>
      <c r="N76" s="7"/>
    </row>
    <row r="77" spans="1:14" s="7" customFormat="1" ht="9.9499999999999993" customHeight="1" thickBot="1" x14ac:dyDescent="0.3">
      <c r="A77" s="45"/>
      <c r="B77" s="45"/>
      <c r="C77" s="49"/>
      <c r="D77" s="58"/>
      <c r="E77" s="49"/>
      <c r="F77" s="45"/>
      <c r="G77" s="57"/>
      <c r="H77" s="10"/>
      <c r="I77" s="13"/>
      <c r="J77" s="13"/>
      <c r="K77" s="13"/>
    </row>
    <row r="78" spans="1:14" ht="24.95" customHeight="1" thickBot="1" x14ac:dyDescent="0.3">
      <c r="A78" s="53">
        <v>36</v>
      </c>
      <c r="B78" s="43" t="str">
        <f>Times!A8</f>
        <v>ROM</v>
      </c>
      <c r="C78" s="44">
        <v>0</v>
      </c>
      <c r="D78" s="45" t="s">
        <v>0</v>
      </c>
      <c r="E78" s="44">
        <v>3</v>
      </c>
      <c r="F78" s="46" t="str">
        <f>Times!A9</f>
        <v>FLU</v>
      </c>
      <c r="G78" s="67" t="s">
        <v>50</v>
      </c>
      <c r="H78" s="10"/>
      <c r="I78" s="13"/>
      <c r="J78" s="13"/>
      <c r="K78" s="13"/>
      <c r="L78" s="7"/>
      <c r="M78" s="7"/>
      <c r="N78" s="7"/>
    </row>
    <row r="79" spans="1:14" ht="9.9499999999999993" customHeight="1" thickBot="1" x14ac:dyDescent="0.3">
      <c r="A79" s="45"/>
      <c r="B79" s="45"/>
      <c r="C79" s="49"/>
      <c r="D79" s="58"/>
      <c r="E79" s="49"/>
      <c r="F79" s="45"/>
      <c r="G79" s="49"/>
      <c r="H79" s="10"/>
      <c r="I79" s="13"/>
      <c r="J79" s="13"/>
      <c r="K79" s="13"/>
      <c r="L79" s="7"/>
      <c r="M79" s="7"/>
      <c r="N79" s="7"/>
    </row>
    <row r="80" spans="1:14" ht="24.95" customHeight="1" thickBot="1" x14ac:dyDescent="0.3">
      <c r="A80" s="53">
        <v>37</v>
      </c>
      <c r="B80" s="43" t="str">
        <f>Times!A3</f>
        <v>RAY</v>
      </c>
      <c r="C80" s="44">
        <v>2</v>
      </c>
      <c r="D80" s="45" t="s">
        <v>0</v>
      </c>
      <c r="E80" s="44">
        <v>0</v>
      </c>
      <c r="F80" s="46" t="str">
        <f>Times!A5</f>
        <v>SCR</v>
      </c>
      <c r="G80" s="68" t="s">
        <v>51</v>
      </c>
      <c r="H80" s="10"/>
      <c r="I80" s="13"/>
      <c r="J80" s="13"/>
      <c r="K80" s="13"/>
      <c r="L80" s="7"/>
      <c r="M80" s="7"/>
      <c r="N80" s="7"/>
    </row>
    <row r="81" spans="1:14" s="7" customFormat="1" ht="9.9499999999999993" customHeight="1" thickBot="1" x14ac:dyDescent="0.3">
      <c r="A81" s="45"/>
      <c r="B81" s="45"/>
      <c r="C81" s="49"/>
      <c r="D81" s="58"/>
      <c r="E81" s="49"/>
      <c r="F81" s="45"/>
      <c r="G81" s="57"/>
      <c r="H81" s="10"/>
      <c r="I81" s="13"/>
      <c r="J81" s="13"/>
      <c r="K81" s="13"/>
    </row>
    <row r="82" spans="1:14" ht="24.95" customHeight="1" thickBot="1" x14ac:dyDescent="0.3">
      <c r="A82" s="53">
        <v>38</v>
      </c>
      <c r="B82" s="43" t="str">
        <f>Times!A6</f>
        <v>VAS</v>
      </c>
      <c r="C82" s="44">
        <v>3</v>
      </c>
      <c r="D82" s="45" t="s">
        <v>0</v>
      </c>
      <c r="E82" s="44">
        <v>1</v>
      </c>
      <c r="F82" s="46" t="str">
        <f>Times!A7</f>
        <v>LYO</v>
      </c>
      <c r="G82" s="68" t="s">
        <v>52</v>
      </c>
      <c r="H82" s="10"/>
      <c r="I82" s="13"/>
      <c r="J82" s="13"/>
      <c r="K82" s="13"/>
      <c r="L82" s="7"/>
      <c r="M82" s="7"/>
      <c r="N82" s="7"/>
    </row>
    <row r="83" spans="1:14" ht="9.9499999999999993" customHeight="1" thickBot="1" x14ac:dyDescent="0.3">
      <c r="A83" s="45"/>
      <c r="B83" s="45"/>
      <c r="C83" s="49"/>
      <c r="D83" s="58"/>
      <c r="E83" s="49"/>
      <c r="F83" s="45"/>
      <c r="G83" s="57"/>
      <c r="H83" s="10"/>
      <c r="I83" s="13"/>
      <c r="J83" s="13"/>
      <c r="K83" s="13"/>
      <c r="L83" s="7"/>
      <c r="M83" s="7"/>
      <c r="N83" s="7"/>
    </row>
    <row r="84" spans="1:14" ht="24.95" customHeight="1" thickBot="1" x14ac:dyDescent="0.3">
      <c r="A84" s="53">
        <v>39</v>
      </c>
      <c r="B84" s="43" t="str">
        <f>Times!A10</f>
        <v>RIV</v>
      </c>
      <c r="C84" s="44">
        <v>2</v>
      </c>
      <c r="D84" s="45" t="s">
        <v>0</v>
      </c>
      <c r="E84" s="44">
        <v>3</v>
      </c>
      <c r="F84" s="46" t="str">
        <f>Times!A12</f>
        <v>BAY</v>
      </c>
      <c r="G84" s="68" t="s">
        <v>53</v>
      </c>
      <c r="H84" s="10"/>
      <c r="I84" s="13"/>
      <c r="J84" s="13"/>
      <c r="K84" s="13"/>
      <c r="L84" s="7"/>
      <c r="M84" s="7"/>
      <c r="N84" s="7"/>
    </row>
    <row r="85" spans="1:14" s="7" customFormat="1" ht="9.9499999999999993" customHeight="1" thickBot="1" x14ac:dyDescent="0.3">
      <c r="A85" s="45"/>
      <c r="B85" s="45"/>
      <c r="C85" s="49"/>
      <c r="D85" s="58"/>
      <c r="E85" s="49"/>
      <c r="F85" s="45"/>
      <c r="G85" s="57"/>
      <c r="H85" s="10"/>
      <c r="I85" s="13"/>
      <c r="J85" s="13"/>
      <c r="K85" s="13"/>
    </row>
    <row r="86" spans="1:14" ht="24.95" customHeight="1" thickBot="1" x14ac:dyDescent="0.3">
      <c r="A86" s="53">
        <v>40</v>
      </c>
      <c r="B86" s="43" t="str">
        <f>Times!A1</f>
        <v>CHE</v>
      </c>
      <c r="C86" s="44">
        <v>2</v>
      </c>
      <c r="D86" s="45" t="s">
        <v>0</v>
      </c>
      <c r="E86" s="44">
        <v>3</v>
      </c>
      <c r="F86" s="46" t="str">
        <f>Times!A9</f>
        <v>FLU</v>
      </c>
      <c r="G86" s="68" t="s">
        <v>54</v>
      </c>
      <c r="H86" s="10"/>
      <c r="I86" s="13"/>
      <c r="J86" s="13"/>
      <c r="K86" s="13"/>
      <c r="L86" s="7"/>
      <c r="M86" s="7"/>
      <c r="N86" s="7"/>
    </row>
    <row r="87" spans="1:14" ht="9.9499999999999993" customHeight="1" thickBot="1" x14ac:dyDescent="0.3">
      <c r="A87" s="45"/>
      <c r="B87" s="45"/>
      <c r="C87" s="49"/>
      <c r="D87" s="58"/>
      <c r="E87" s="49"/>
      <c r="F87" s="45"/>
      <c r="G87" s="62"/>
      <c r="H87" s="10"/>
      <c r="I87" s="13"/>
      <c r="J87" s="13"/>
      <c r="K87" s="13"/>
      <c r="L87" s="7"/>
      <c r="M87" s="7"/>
      <c r="N87" s="7"/>
    </row>
    <row r="88" spans="1:14" ht="24.95" customHeight="1" thickBot="1" x14ac:dyDescent="0.3">
      <c r="A88" s="53">
        <v>41</v>
      </c>
      <c r="B88" s="43" t="str">
        <f>Times!A4</f>
        <v>MIL</v>
      </c>
      <c r="C88" s="44">
        <v>1</v>
      </c>
      <c r="D88" s="45" t="s">
        <v>0</v>
      </c>
      <c r="E88" s="44">
        <v>0</v>
      </c>
      <c r="F88" s="46" t="str">
        <f>Times!A11</f>
        <v>PSG</v>
      </c>
      <c r="G88" s="68" t="s">
        <v>55</v>
      </c>
      <c r="H88" s="10"/>
      <c r="I88" s="13"/>
      <c r="J88" s="13"/>
      <c r="K88" s="13"/>
      <c r="L88" s="7"/>
      <c r="M88" s="7"/>
      <c r="N88" s="7"/>
    </row>
    <row r="89" spans="1:14" s="7" customFormat="1" ht="9.9499999999999993" customHeight="1" thickBot="1" x14ac:dyDescent="0.3">
      <c r="A89" s="45"/>
      <c r="B89" s="45"/>
      <c r="C89" s="49"/>
      <c r="D89" s="58"/>
      <c r="E89" s="49"/>
      <c r="F89" s="45"/>
      <c r="G89" s="62"/>
      <c r="H89" s="10"/>
      <c r="I89" s="13"/>
      <c r="J89" s="13"/>
      <c r="K89" s="13"/>
    </row>
    <row r="90" spans="1:14" ht="24.95" customHeight="1" thickBot="1" x14ac:dyDescent="0.3">
      <c r="A90" s="53">
        <v>42</v>
      </c>
      <c r="B90" s="43" t="str">
        <f>Times!A2</f>
        <v>JUV</v>
      </c>
      <c r="C90" s="44">
        <v>2</v>
      </c>
      <c r="D90" s="45" t="s">
        <v>0</v>
      </c>
      <c r="E90" s="44">
        <v>1</v>
      </c>
      <c r="F90" s="46" t="str">
        <f>Times!A8</f>
        <v>ROM</v>
      </c>
      <c r="G90" s="68" t="s">
        <v>56</v>
      </c>
      <c r="H90" s="10"/>
      <c r="I90" s="13"/>
      <c r="J90" s="13"/>
      <c r="K90" s="13"/>
      <c r="L90" s="7"/>
      <c r="M90" s="7"/>
      <c r="N90" s="7"/>
    </row>
    <row r="91" spans="1:14" ht="9.9499999999999993" customHeight="1" thickBot="1" x14ac:dyDescent="0.3">
      <c r="A91" s="45"/>
      <c r="B91" s="45"/>
      <c r="C91" s="49"/>
      <c r="D91" s="58"/>
      <c r="E91" s="49"/>
      <c r="F91" s="45"/>
      <c r="G91" s="49"/>
      <c r="H91" s="10"/>
      <c r="I91" s="13"/>
      <c r="J91" s="13"/>
      <c r="K91" s="13"/>
      <c r="L91" s="7"/>
      <c r="M91" s="7"/>
      <c r="N91" s="7"/>
    </row>
    <row r="92" spans="1:14" ht="24.95" customHeight="1" thickBot="1" x14ac:dyDescent="0.3">
      <c r="A92" s="53">
        <v>43</v>
      </c>
      <c r="B92" s="43" t="str">
        <f>Times!A1</f>
        <v>CHE</v>
      </c>
      <c r="C92" s="44">
        <v>3</v>
      </c>
      <c r="D92" s="45" t="s">
        <v>0</v>
      </c>
      <c r="E92" s="44">
        <v>0</v>
      </c>
      <c r="F92" s="46" t="str">
        <f>Times!A10</f>
        <v>RIV</v>
      </c>
      <c r="G92" s="69" t="s">
        <v>82</v>
      </c>
      <c r="H92" s="10"/>
      <c r="I92" s="13"/>
      <c r="J92" s="13"/>
      <c r="K92" s="13"/>
      <c r="L92" s="7"/>
      <c r="M92" s="7"/>
      <c r="N92" s="7"/>
    </row>
    <row r="93" spans="1:14" ht="9.9499999999999993" customHeight="1" thickBot="1" x14ac:dyDescent="0.3">
      <c r="A93" s="45"/>
      <c r="B93" s="45"/>
      <c r="C93" s="49"/>
      <c r="D93" s="58"/>
      <c r="E93" s="49"/>
      <c r="F93" s="45"/>
      <c r="G93" s="57"/>
      <c r="H93" s="10"/>
      <c r="I93" s="13"/>
      <c r="J93" s="13"/>
      <c r="K93" s="13"/>
      <c r="L93" s="7"/>
      <c r="M93" s="7"/>
      <c r="N93" s="7"/>
    </row>
    <row r="94" spans="1:14" ht="24.95" customHeight="1" thickBot="1" x14ac:dyDescent="0.3">
      <c r="A94" s="53">
        <v>44</v>
      </c>
      <c r="B94" s="43" t="str">
        <f>Times!A3</f>
        <v>RAY</v>
      </c>
      <c r="C94" s="44">
        <v>1</v>
      </c>
      <c r="D94" s="45" t="s">
        <v>0</v>
      </c>
      <c r="E94" s="44">
        <v>3</v>
      </c>
      <c r="F94" s="46" t="str">
        <f>Times!A9</f>
        <v>FLU</v>
      </c>
      <c r="G94" s="69" t="s">
        <v>65</v>
      </c>
      <c r="H94" s="10"/>
      <c r="I94" s="13"/>
      <c r="J94" s="13"/>
      <c r="K94" s="13"/>
      <c r="L94" s="7"/>
      <c r="M94" s="7"/>
      <c r="N94" s="7"/>
    </row>
    <row r="95" spans="1:14" ht="9.9499999999999993" customHeight="1" thickBot="1" x14ac:dyDescent="0.3">
      <c r="A95" s="45"/>
      <c r="B95" s="45"/>
      <c r="C95" s="49"/>
      <c r="D95" s="58"/>
      <c r="E95" s="49"/>
      <c r="F95" s="45"/>
      <c r="G95" s="63"/>
      <c r="H95" s="10"/>
      <c r="I95" s="13"/>
      <c r="J95" s="13"/>
      <c r="K95" s="13"/>
      <c r="L95" s="7"/>
      <c r="M95" s="7"/>
      <c r="N95" s="7"/>
    </row>
    <row r="96" spans="1:14" ht="24.95" customHeight="1" thickBot="1" x14ac:dyDescent="0.3">
      <c r="A96" s="53">
        <v>45</v>
      </c>
      <c r="B96" s="43" t="str">
        <f>Times!A5</f>
        <v>SCR</v>
      </c>
      <c r="C96" s="44">
        <v>1</v>
      </c>
      <c r="D96" s="45" t="s">
        <v>0</v>
      </c>
      <c r="E96" s="44">
        <v>3</v>
      </c>
      <c r="F96" s="46" t="str">
        <f>Times!A7</f>
        <v>LYO</v>
      </c>
      <c r="G96" s="69" t="s">
        <v>63</v>
      </c>
      <c r="H96" s="10"/>
      <c r="I96" s="13"/>
      <c r="J96" s="13"/>
      <c r="K96" s="13"/>
      <c r="L96" s="7"/>
      <c r="M96" s="7"/>
      <c r="N96" s="7"/>
    </row>
    <row r="97" spans="1:14" ht="9.9499999999999993" customHeight="1" thickBot="1" x14ac:dyDescent="0.3">
      <c r="A97" s="45"/>
      <c r="B97" s="45"/>
      <c r="C97" s="49"/>
      <c r="D97" s="58"/>
      <c r="E97" s="49"/>
      <c r="F97" s="45"/>
      <c r="G97" s="57"/>
      <c r="H97" s="10"/>
      <c r="I97" s="13"/>
      <c r="J97" s="13"/>
      <c r="K97" s="13"/>
      <c r="L97" s="7"/>
      <c r="M97" s="7"/>
      <c r="N97" s="7"/>
    </row>
    <row r="98" spans="1:14" ht="24.95" customHeight="1" thickBot="1" x14ac:dyDescent="0.3">
      <c r="A98" s="53">
        <v>46</v>
      </c>
      <c r="B98" s="43" t="str">
        <f>Times!A2</f>
        <v>JUV</v>
      </c>
      <c r="C98" s="44">
        <v>1</v>
      </c>
      <c r="D98" s="45" t="s">
        <v>0</v>
      </c>
      <c r="E98" s="44">
        <v>3</v>
      </c>
      <c r="F98" s="46" t="str">
        <f>Times!A11</f>
        <v>PSG</v>
      </c>
      <c r="G98" s="69" t="s">
        <v>64</v>
      </c>
      <c r="H98" s="10"/>
      <c r="I98" s="13"/>
      <c r="J98" s="13"/>
      <c r="K98" s="13"/>
      <c r="L98" s="7"/>
      <c r="M98" s="7"/>
      <c r="N98" s="7"/>
    </row>
    <row r="99" spans="1:14" ht="9.9499999999999993" customHeight="1" thickBot="1" x14ac:dyDescent="0.3">
      <c r="A99" s="45"/>
      <c r="B99" s="45"/>
      <c r="C99" s="49"/>
      <c r="D99" s="58"/>
      <c r="E99" s="49"/>
      <c r="F99" s="45"/>
      <c r="G99" s="63"/>
      <c r="H99" s="10"/>
      <c r="I99" s="13"/>
      <c r="J99" s="13"/>
      <c r="K99" s="13"/>
      <c r="L99" s="7"/>
      <c r="M99" s="7"/>
      <c r="N99" s="7"/>
    </row>
    <row r="100" spans="1:14" ht="24.95" customHeight="1" thickBot="1" x14ac:dyDescent="0.3">
      <c r="A100" s="53">
        <v>47</v>
      </c>
      <c r="B100" s="43" t="str">
        <f>Times!A8</f>
        <v>ROM</v>
      </c>
      <c r="C100" s="44">
        <v>2</v>
      </c>
      <c r="D100" s="45" t="s">
        <v>0</v>
      </c>
      <c r="E100" s="44">
        <v>3</v>
      </c>
      <c r="F100" s="46" t="str">
        <f>Times!A12</f>
        <v>BAY</v>
      </c>
      <c r="G100" s="69" t="s">
        <v>66</v>
      </c>
      <c r="H100" s="10"/>
      <c r="I100" s="13"/>
      <c r="J100" s="13"/>
      <c r="K100" s="13"/>
      <c r="L100" s="7"/>
      <c r="M100" s="7"/>
      <c r="N100" s="7"/>
    </row>
    <row r="101" spans="1:14" ht="9.9499999999999993" customHeight="1" thickBot="1" x14ac:dyDescent="0.3">
      <c r="A101" s="45"/>
      <c r="B101" s="45"/>
      <c r="C101" s="49"/>
      <c r="D101" s="58"/>
      <c r="E101" s="49"/>
      <c r="F101" s="45"/>
      <c r="G101" s="57"/>
      <c r="H101" s="10"/>
      <c r="I101" s="13"/>
      <c r="J101" s="13"/>
      <c r="K101" s="13"/>
      <c r="L101" s="7"/>
      <c r="M101" s="7"/>
      <c r="N101" s="7"/>
    </row>
    <row r="102" spans="1:14" ht="24.95" customHeight="1" thickBot="1" x14ac:dyDescent="0.3">
      <c r="A102" s="53">
        <v>48</v>
      </c>
      <c r="B102" s="43" t="str">
        <f>Times!A4</f>
        <v>MIL</v>
      </c>
      <c r="C102" s="44">
        <v>1</v>
      </c>
      <c r="D102" s="45" t="s">
        <v>0</v>
      </c>
      <c r="E102" s="44">
        <v>1</v>
      </c>
      <c r="F102" s="46" t="str">
        <f>Times!A6</f>
        <v>VAS</v>
      </c>
      <c r="G102" s="69" t="s">
        <v>67</v>
      </c>
      <c r="H102" s="10"/>
      <c r="I102" s="13"/>
      <c r="J102" s="13"/>
      <c r="K102" s="13"/>
      <c r="L102" s="7"/>
      <c r="M102" s="7"/>
      <c r="N102" s="7"/>
    </row>
    <row r="103" spans="1:14" ht="9.9499999999999993" customHeight="1" thickBot="1" x14ac:dyDescent="0.3">
      <c r="A103" s="45"/>
      <c r="B103" s="45"/>
      <c r="C103" s="49"/>
      <c r="D103" s="58"/>
      <c r="E103" s="49"/>
      <c r="F103" s="45"/>
      <c r="G103" s="63"/>
      <c r="H103" s="10"/>
      <c r="I103" s="13"/>
      <c r="J103" s="13"/>
      <c r="K103" s="13"/>
      <c r="L103" s="7"/>
      <c r="M103" s="7"/>
      <c r="N103" s="7"/>
    </row>
    <row r="104" spans="1:14" ht="24.95" customHeight="1" thickBot="1" x14ac:dyDescent="0.3">
      <c r="A104" s="53">
        <v>49</v>
      </c>
      <c r="B104" s="43" t="str">
        <f>Times!A6</f>
        <v>VAS</v>
      </c>
      <c r="C104" s="44">
        <v>2</v>
      </c>
      <c r="D104" s="45" t="s">
        <v>0</v>
      </c>
      <c r="E104" s="44">
        <v>3</v>
      </c>
      <c r="F104" s="46" t="str">
        <f>Times!A12</f>
        <v>BAY</v>
      </c>
      <c r="G104" s="70" t="s">
        <v>57</v>
      </c>
      <c r="H104" s="10"/>
      <c r="I104" s="13"/>
      <c r="J104" s="13"/>
      <c r="K104" s="13"/>
      <c r="L104" s="7"/>
      <c r="M104" s="7"/>
      <c r="N104" s="7"/>
    </row>
    <row r="105" spans="1:14" ht="9.9499999999999993" customHeight="1" thickBot="1" x14ac:dyDescent="0.3">
      <c r="A105" s="45"/>
      <c r="B105" s="45"/>
      <c r="C105" s="49"/>
      <c r="D105" s="58"/>
      <c r="E105" s="49"/>
      <c r="F105" s="45"/>
      <c r="G105" s="57"/>
      <c r="H105" s="10"/>
      <c r="I105" s="13"/>
      <c r="J105" s="13"/>
      <c r="K105" s="13"/>
      <c r="L105" s="7"/>
      <c r="M105" s="7"/>
      <c r="N105" s="7"/>
    </row>
    <row r="106" spans="1:14" ht="24.95" customHeight="1" thickBot="1" x14ac:dyDescent="0.3">
      <c r="A106" s="53">
        <v>50</v>
      </c>
      <c r="B106" s="43" t="str">
        <f>Times!A1</f>
        <v>CHE</v>
      </c>
      <c r="C106" s="44">
        <v>2</v>
      </c>
      <c r="D106" s="45" t="s">
        <v>0</v>
      </c>
      <c r="E106" s="44">
        <v>2</v>
      </c>
      <c r="F106" s="46" t="str">
        <f>Times!A5</f>
        <v>SCR</v>
      </c>
      <c r="G106" s="70" t="s">
        <v>58</v>
      </c>
      <c r="H106" s="10"/>
      <c r="I106" s="13"/>
      <c r="J106" s="13"/>
      <c r="K106" s="13"/>
      <c r="L106" s="7"/>
      <c r="M106" s="7"/>
      <c r="N106" s="7"/>
    </row>
    <row r="107" spans="1:14" ht="9.9499999999999993" customHeight="1" thickBot="1" x14ac:dyDescent="0.3">
      <c r="A107" s="45"/>
      <c r="B107" s="45"/>
      <c r="C107" s="49"/>
      <c r="D107" s="58"/>
      <c r="E107" s="49"/>
      <c r="F107" s="45"/>
      <c r="G107" s="57"/>
      <c r="H107" s="10"/>
      <c r="I107" s="13"/>
      <c r="J107" s="13"/>
      <c r="K107" s="13"/>
      <c r="L107" s="7"/>
      <c r="M107" s="7"/>
      <c r="N107" s="7"/>
    </row>
    <row r="108" spans="1:14" ht="24.95" customHeight="1" thickBot="1" x14ac:dyDescent="0.3">
      <c r="A108" s="53">
        <v>51</v>
      </c>
      <c r="B108" s="43" t="str">
        <f>Times!A3</f>
        <v>RAY</v>
      </c>
      <c r="C108" s="44">
        <v>0</v>
      </c>
      <c r="D108" s="45" t="s">
        <v>0</v>
      </c>
      <c r="E108" s="44">
        <v>2</v>
      </c>
      <c r="F108" s="46" t="str">
        <f>Times!A8</f>
        <v>ROM</v>
      </c>
      <c r="G108" s="70" t="s">
        <v>59</v>
      </c>
      <c r="H108" s="10"/>
      <c r="I108" s="13"/>
      <c r="J108" s="13"/>
      <c r="K108" s="13"/>
      <c r="L108" s="7"/>
      <c r="M108" s="7"/>
      <c r="N108" s="7"/>
    </row>
    <row r="109" spans="1:14" ht="9.9499999999999993" customHeight="1" thickBot="1" x14ac:dyDescent="0.3">
      <c r="A109" s="45"/>
      <c r="B109" s="45"/>
      <c r="C109" s="49"/>
      <c r="D109" s="58"/>
      <c r="E109" s="49"/>
      <c r="F109" s="45"/>
      <c r="G109" s="57"/>
      <c r="H109" s="10"/>
      <c r="I109" s="13"/>
      <c r="J109" s="13"/>
      <c r="K109" s="13"/>
      <c r="L109" s="7"/>
      <c r="M109" s="7"/>
      <c r="N109" s="7"/>
    </row>
    <row r="110" spans="1:14" ht="24.95" customHeight="1" thickBot="1" x14ac:dyDescent="0.3">
      <c r="A110" s="53">
        <v>52</v>
      </c>
      <c r="B110" s="43" t="str">
        <f>Times!A2</f>
        <v>JUV</v>
      </c>
      <c r="C110" s="44">
        <v>0</v>
      </c>
      <c r="D110" s="45" t="s">
        <v>0</v>
      </c>
      <c r="E110" s="44">
        <v>2</v>
      </c>
      <c r="F110" s="46" t="str">
        <f>Times!A10</f>
        <v>RIV</v>
      </c>
      <c r="G110" s="70" t="s">
        <v>60</v>
      </c>
      <c r="H110" s="10"/>
      <c r="I110" s="13"/>
      <c r="J110" s="13"/>
      <c r="K110" s="13"/>
      <c r="L110" s="7"/>
      <c r="M110" s="7"/>
      <c r="N110" s="7"/>
    </row>
    <row r="111" spans="1:14" ht="9.9499999999999993" customHeight="1" thickBot="1" x14ac:dyDescent="0.3">
      <c r="A111" s="45"/>
      <c r="B111" s="45"/>
      <c r="C111" s="49"/>
      <c r="D111" s="58"/>
      <c r="E111" s="49"/>
      <c r="F111" s="45"/>
      <c r="G111" s="63"/>
      <c r="H111" s="10"/>
      <c r="I111" s="13"/>
      <c r="J111" s="13"/>
      <c r="K111" s="13"/>
      <c r="L111" s="7"/>
      <c r="M111" s="7"/>
      <c r="N111" s="7"/>
    </row>
    <row r="112" spans="1:14" ht="24.95" customHeight="1" thickBot="1" x14ac:dyDescent="0.3">
      <c r="A112" s="53">
        <v>53</v>
      </c>
      <c r="B112" s="43" t="str">
        <f>Times!A4</f>
        <v>MIL</v>
      </c>
      <c r="C112" s="44">
        <v>4</v>
      </c>
      <c r="D112" s="45" t="s">
        <v>0</v>
      </c>
      <c r="E112" s="44">
        <v>3</v>
      </c>
      <c r="F112" s="46" t="str">
        <f>Times!A9</f>
        <v>FLU</v>
      </c>
      <c r="G112" s="70" t="s">
        <v>61</v>
      </c>
      <c r="H112" s="10"/>
      <c r="I112" s="13"/>
      <c r="J112" s="13"/>
      <c r="K112" s="13"/>
      <c r="L112" s="7"/>
      <c r="M112" s="7"/>
      <c r="N112" s="7"/>
    </row>
    <row r="113" spans="1:14" ht="9.9499999999999993" customHeight="1" thickBot="1" x14ac:dyDescent="0.3">
      <c r="A113" s="45"/>
      <c r="B113" s="45"/>
      <c r="C113" s="49"/>
      <c r="D113" s="58"/>
      <c r="E113" s="49"/>
      <c r="F113" s="45"/>
      <c r="G113" s="63"/>
      <c r="H113" s="10"/>
      <c r="I113" s="13"/>
      <c r="J113" s="13"/>
      <c r="K113" s="13"/>
      <c r="L113" s="7"/>
      <c r="M113" s="7"/>
      <c r="N113" s="7"/>
    </row>
    <row r="114" spans="1:14" ht="24.95" customHeight="1" thickBot="1" x14ac:dyDescent="0.3">
      <c r="A114" s="53">
        <v>54</v>
      </c>
      <c r="B114" s="43" t="str">
        <f>Times!A7</f>
        <v>LYO</v>
      </c>
      <c r="C114" s="44">
        <v>1</v>
      </c>
      <c r="D114" s="45" t="s">
        <v>0</v>
      </c>
      <c r="E114" s="44">
        <v>4</v>
      </c>
      <c r="F114" s="46" t="str">
        <f>Times!A11</f>
        <v>PSG</v>
      </c>
      <c r="G114" s="70" t="s">
        <v>62</v>
      </c>
      <c r="H114" s="10"/>
      <c r="I114" s="13"/>
      <c r="J114" s="13"/>
      <c r="K114" s="13"/>
      <c r="L114" s="7"/>
      <c r="M114" s="7"/>
      <c r="N114" s="7"/>
    </row>
    <row r="115" spans="1:14" ht="9.9499999999999993" customHeight="1" thickBot="1" x14ac:dyDescent="0.3">
      <c r="A115" s="45"/>
      <c r="B115" s="45"/>
      <c r="C115" s="49"/>
      <c r="D115" s="58"/>
      <c r="E115" s="49"/>
      <c r="F115" s="45"/>
      <c r="G115" s="63"/>
      <c r="H115" s="10"/>
      <c r="I115" s="13"/>
      <c r="J115" s="13"/>
      <c r="K115" s="13"/>
      <c r="L115" s="7"/>
      <c r="M115" s="7"/>
      <c r="N115" s="7"/>
    </row>
    <row r="116" spans="1:14" ht="24.95" customHeight="1" thickBot="1" x14ac:dyDescent="0.3">
      <c r="A116" s="53">
        <v>55</v>
      </c>
      <c r="B116" s="43" t="str">
        <f>Times!A3</f>
        <v>RAY</v>
      </c>
      <c r="C116" s="44">
        <v>1</v>
      </c>
      <c r="D116" s="45" t="s">
        <v>0</v>
      </c>
      <c r="E116" s="44">
        <v>0</v>
      </c>
      <c r="F116" s="46" t="str">
        <f>Times!A4</f>
        <v>MIL</v>
      </c>
      <c r="G116" s="71" t="s">
        <v>68</v>
      </c>
      <c r="H116" s="10"/>
      <c r="I116" s="13"/>
      <c r="J116" s="13"/>
      <c r="K116" s="13"/>
      <c r="L116" s="7"/>
      <c r="M116" s="7"/>
      <c r="N116" s="7"/>
    </row>
    <row r="117" spans="1:14" ht="9.9499999999999993" customHeight="1" thickBot="1" x14ac:dyDescent="0.3">
      <c r="A117" s="45"/>
      <c r="B117" s="45"/>
      <c r="C117" s="49"/>
      <c r="D117" s="58"/>
      <c r="E117" s="49"/>
      <c r="F117" s="45"/>
      <c r="G117" s="72"/>
      <c r="H117" s="10"/>
      <c r="I117" s="13"/>
      <c r="J117" s="13"/>
      <c r="K117" s="13"/>
      <c r="L117" s="7"/>
      <c r="M117" s="7"/>
      <c r="N117" s="7"/>
    </row>
    <row r="118" spans="1:14" ht="24.95" customHeight="1" thickBot="1" x14ac:dyDescent="0.3">
      <c r="A118" s="53">
        <v>56</v>
      </c>
      <c r="B118" s="43" t="str">
        <f>Times!A5</f>
        <v>SCR</v>
      </c>
      <c r="C118" s="44">
        <v>2</v>
      </c>
      <c r="D118" s="45" t="s">
        <v>0</v>
      </c>
      <c r="E118" s="44">
        <v>1</v>
      </c>
      <c r="F118" s="46" t="str">
        <f>Times!A8</f>
        <v>ROM</v>
      </c>
      <c r="G118" s="71" t="s">
        <v>69</v>
      </c>
      <c r="H118" s="10"/>
      <c r="I118" s="13"/>
      <c r="J118" s="13"/>
      <c r="K118" s="13"/>
      <c r="L118" s="7"/>
      <c r="M118" s="7"/>
      <c r="N118" s="7"/>
    </row>
    <row r="119" spans="1:14" ht="9.9499999999999993" customHeight="1" thickBot="1" x14ac:dyDescent="0.3">
      <c r="A119" s="45"/>
      <c r="B119" s="45"/>
      <c r="C119" s="49"/>
      <c r="D119" s="58"/>
      <c r="E119" s="49"/>
      <c r="F119" s="45"/>
      <c r="G119" s="63"/>
      <c r="H119" s="10"/>
      <c r="I119" s="13"/>
      <c r="J119" s="13"/>
      <c r="K119" s="13"/>
      <c r="L119" s="7"/>
      <c r="M119" s="7"/>
      <c r="N119" s="7"/>
    </row>
    <row r="120" spans="1:14" ht="24.95" customHeight="1" thickBot="1" x14ac:dyDescent="0.3">
      <c r="A120" s="53">
        <v>57</v>
      </c>
      <c r="B120" s="43" t="str">
        <f>Times!A10</f>
        <v>RIV</v>
      </c>
      <c r="C120" s="44">
        <v>1</v>
      </c>
      <c r="D120" s="45" t="s">
        <v>0</v>
      </c>
      <c r="E120" s="44">
        <v>3</v>
      </c>
      <c r="F120" s="46" t="str">
        <f>Times!A11</f>
        <v>PSG</v>
      </c>
      <c r="G120" s="71" t="s">
        <v>70</v>
      </c>
      <c r="H120" s="10"/>
      <c r="I120" s="13"/>
      <c r="J120" s="13"/>
      <c r="K120" s="13"/>
      <c r="L120" s="7"/>
      <c r="M120" s="7"/>
      <c r="N120" s="7"/>
    </row>
    <row r="121" spans="1:14" ht="9.9499999999999993" customHeight="1" thickBot="1" x14ac:dyDescent="0.3">
      <c r="A121" s="45"/>
      <c r="B121" s="45"/>
      <c r="C121" s="49"/>
      <c r="D121" s="58"/>
      <c r="E121" s="49"/>
      <c r="F121" s="45"/>
      <c r="G121" s="72"/>
      <c r="H121" s="10"/>
      <c r="I121" s="13"/>
      <c r="J121" s="13"/>
      <c r="K121" s="13"/>
      <c r="L121" s="7"/>
      <c r="M121" s="7"/>
      <c r="N121" s="7"/>
    </row>
    <row r="122" spans="1:14" ht="24.95" customHeight="1" thickBot="1" x14ac:dyDescent="0.3">
      <c r="A122" s="53">
        <v>58</v>
      </c>
      <c r="B122" s="43" t="str">
        <f>Times!A2</f>
        <v>JUV</v>
      </c>
      <c r="C122" s="44">
        <v>0</v>
      </c>
      <c r="D122" s="45" t="s">
        <v>0</v>
      </c>
      <c r="E122" s="44">
        <v>3</v>
      </c>
      <c r="F122" s="46" t="str">
        <f>Times!A9</f>
        <v>FLU</v>
      </c>
      <c r="G122" s="71" t="s">
        <v>71</v>
      </c>
      <c r="H122" s="10"/>
      <c r="I122" s="13"/>
      <c r="J122" s="13"/>
      <c r="K122" s="13"/>
      <c r="L122" s="7"/>
      <c r="M122" s="7"/>
      <c r="N122" s="7"/>
    </row>
    <row r="123" spans="1:14" ht="9.9499999999999993" customHeight="1" thickBot="1" x14ac:dyDescent="0.3">
      <c r="A123" s="45"/>
      <c r="B123" s="45"/>
      <c r="C123" s="49"/>
      <c r="D123" s="58"/>
      <c r="E123" s="49"/>
      <c r="F123" s="45"/>
      <c r="G123" s="63"/>
      <c r="H123" s="10"/>
      <c r="I123" s="13"/>
      <c r="J123" s="13"/>
      <c r="K123" s="13"/>
      <c r="L123" s="7"/>
      <c r="M123" s="7"/>
      <c r="N123" s="7"/>
    </row>
    <row r="124" spans="1:14" ht="24.95" customHeight="1" thickBot="1" x14ac:dyDescent="0.3">
      <c r="A124" s="53">
        <v>59</v>
      </c>
      <c r="B124" s="43" t="str">
        <f>Times!A1</f>
        <v>CHE</v>
      </c>
      <c r="C124" s="44">
        <v>0</v>
      </c>
      <c r="D124" s="45" t="s">
        <v>0</v>
      </c>
      <c r="E124" s="44">
        <v>1</v>
      </c>
      <c r="F124" s="46" t="str">
        <f>Times!A6</f>
        <v>VAS</v>
      </c>
      <c r="G124" s="71" t="s">
        <v>72</v>
      </c>
      <c r="H124" s="10"/>
      <c r="I124" s="13"/>
      <c r="J124" s="13"/>
      <c r="K124" s="13"/>
      <c r="L124" s="7"/>
      <c r="M124" s="7"/>
      <c r="N124" s="7"/>
    </row>
    <row r="125" spans="1:14" ht="9.9499999999999993" customHeight="1" thickBot="1" x14ac:dyDescent="0.3">
      <c r="A125" s="45"/>
      <c r="B125" s="45"/>
      <c r="C125" s="49"/>
      <c r="D125" s="58"/>
      <c r="E125" s="49"/>
      <c r="F125" s="45"/>
      <c r="G125" s="72"/>
      <c r="H125" s="10"/>
      <c r="I125" s="13"/>
      <c r="J125" s="13"/>
      <c r="K125" s="13"/>
      <c r="L125" s="7"/>
      <c r="M125" s="7"/>
      <c r="N125" s="7"/>
    </row>
    <row r="126" spans="1:14" ht="24.95" customHeight="1" thickBot="1" x14ac:dyDescent="0.3">
      <c r="A126" s="53">
        <v>60</v>
      </c>
      <c r="B126" s="43" t="str">
        <f>Times!A7</f>
        <v>LYO</v>
      </c>
      <c r="C126" s="44">
        <v>1</v>
      </c>
      <c r="D126" s="45" t="s">
        <v>0</v>
      </c>
      <c r="E126" s="44">
        <v>4</v>
      </c>
      <c r="F126" s="46" t="str">
        <f>Times!A12</f>
        <v>BAY</v>
      </c>
      <c r="G126" s="71" t="s">
        <v>73</v>
      </c>
      <c r="H126" s="10"/>
      <c r="I126" s="13"/>
      <c r="J126" s="13"/>
      <c r="K126" s="13"/>
      <c r="L126" s="7"/>
      <c r="M126" s="7"/>
      <c r="N126" s="7"/>
    </row>
    <row r="127" spans="1:14" ht="9.9499999999999993" customHeight="1" thickBot="1" x14ac:dyDescent="0.3">
      <c r="A127" s="45"/>
      <c r="B127" s="45"/>
      <c r="C127" s="49"/>
      <c r="D127" s="58"/>
      <c r="E127" s="49"/>
      <c r="F127" s="45"/>
      <c r="G127" s="63"/>
      <c r="H127" s="10"/>
      <c r="I127" s="13"/>
      <c r="J127" s="13"/>
      <c r="K127" s="13"/>
      <c r="L127" s="7"/>
      <c r="M127" s="7"/>
      <c r="N127" s="7"/>
    </row>
    <row r="128" spans="1:14" ht="24.95" customHeight="1" thickBot="1" x14ac:dyDescent="0.3">
      <c r="A128" s="53">
        <v>61</v>
      </c>
      <c r="B128" s="43" t="str">
        <f>Times!A1</f>
        <v>CHE</v>
      </c>
      <c r="C128" s="44">
        <v>0</v>
      </c>
      <c r="D128" s="45" t="s">
        <v>0</v>
      </c>
      <c r="E128" s="44">
        <v>0</v>
      </c>
      <c r="F128" s="46" t="str">
        <f>Times!A3</f>
        <v>RAY</v>
      </c>
      <c r="G128" s="73" t="s">
        <v>74</v>
      </c>
      <c r="H128" s="10"/>
      <c r="I128" s="13"/>
      <c r="J128" s="13"/>
      <c r="K128" s="13"/>
      <c r="L128" s="7"/>
      <c r="M128" s="7"/>
      <c r="N128" s="7"/>
    </row>
    <row r="129" spans="1:14" ht="9.9499999999999993" customHeight="1" thickBot="1" x14ac:dyDescent="0.3">
      <c r="A129" s="45"/>
      <c r="B129" s="45"/>
      <c r="C129" s="49"/>
      <c r="D129" s="58"/>
      <c r="E129" s="49"/>
      <c r="F129" s="45"/>
      <c r="G129" s="63"/>
      <c r="H129" s="10"/>
      <c r="I129" s="13"/>
      <c r="J129" s="13"/>
      <c r="K129" s="13"/>
      <c r="L129" s="7"/>
      <c r="M129" s="7"/>
      <c r="N129" s="7"/>
    </row>
    <row r="130" spans="1:14" ht="24.95" customHeight="1" thickBot="1" x14ac:dyDescent="0.3">
      <c r="A130" s="53">
        <v>62</v>
      </c>
      <c r="B130" s="43" t="str">
        <f>Times!A4</f>
        <v>MIL</v>
      </c>
      <c r="C130" s="44">
        <v>3</v>
      </c>
      <c r="D130" s="45" t="s">
        <v>0</v>
      </c>
      <c r="E130" s="44">
        <v>2</v>
      </c>
      <c r="F130" s="46" t="str">
        <f>Times!A5</f>
        <v>SCR</v>
      </c>
      <c r="G130" s="73" t="s">
        <v>75</v>
      </c>
      <c r="H130" s="10"/>
      <c r="I130" s="13"/>
      <c r="J130" s="13"/>
      <c r="K130" s="13"/>
      <c r="L130" s="7"/>
      <c r="M130" s="7"/>
      <c r="N130" s="7"/>
    </row>
    <row r="131" spans="1:14" ht="9.9499999999999993" customHeight="1" thickBot="1" x14ac:dyDescent="0.3">
      <c r="A131" s="45"/>
      <c r="B131" s="45"/>
      <c r="C131" s="49"/>
      <c r="D131" s="58"/>
      <c r="E131" s="49"/>
      <c r="F131" s="45"/>
      <c r="G131" s="63"/>
      <c r="H131" s="10"/>
      <c r="I131" s="13"/>
      <c r="J131" s="13"/>
      <c r="K131" s="13"/>
      <c r="L131" s="7"/>
      <c r="M131" s="7"/>
      <c r="N131" s="7"/>
    </row>
    <row r="132" spans="1:14" ht="24.95" customHeight="1" thickBot="1" x14ac:dyDescent="0.3">
      <c r="A132" s="53">
        <v>63</v>
      </c>
      <c r="B132" s="43" t="str">
        <f>Times!A8</f>
        <v>ROM</v>
      </c>
      <c r="C132" s="44">
        <v>1</v>
      </c>
      <c r="D132" s="45" t="s">
        <v>0</v>
      </c>
      <c r="E132" s="44">
        <v>2</v>
      </c>
      <c r="F132" s="46" t="str">
        <f>Times!A10</f>
        <v>RIV</v>
      </c>
      <c r="G132" s="73" t="s">
        <v>76</v>
      </c>
      <c r="H132" s="10"/>
      <c r="I132" s="13"/>
      <c r="J132" s="13"/>
      <c r="K132" s="13"/>
      <c r="L132" s="7"/>
      <c r="M132" s="7"/>
      <c r="N132" s="7"/>
    </row>
    <row r="133" spans="1:14" ht="9.9499999999999993" customHeight="1" thickBot="1" x14ac:dyDescent="0.3">
      <c r="A133" s="45"/>
      <c r="B133" s="45"/>
      <c r="C133" s="49"/>
      <c r="D133" s="58"/>
      <c r="E133" s="49"/>
      <c r="F133" s="45"/>
      <c r="G133" s="63"/>
      <c r="H133" s="10"/>
      <c r="I133" s="13"/>
      <c r="J133" s="13"/>
      <c r="K133" s="13"/>
      <c r="L133" s="7"/>
      <c r="M133" s="7"/>
      <c r="N133" s="7"/>
    </row>
    <row r="134" spans="1:14" ht="24.95" customHeight="1" thickBot="1" x14ac:dyDescent="0.3">
      <c r="A134" s="53">
        <v>64</v>
      </c>
      <c r="B134" s="43" t="str">
        <f>Times!A2</f>
        <v>JUV</v>
      </c>
      <c r="C134" s="44">
        <v>0</v>
      </c>
      <c r="D134" s="45" t="s">
        <v>0</v>
      </c>
      <c r="E134" s="44">
        <v>0</v>
      </c>
      <c r="F134" s="46" t="str">
        <f>Times!A7</f>
        <v>LYO</v>
      </c>
      <c r="G134" s="73" t="s">
        <v>77</v>
      </c>
      <c r="H134" s="10"/>
      <c r="I134" s="13"/>
      <c r="J134" s="13"/>
      <c r="K134" s="13"/>
      <c r="L134" s="7"/>
      <c r="M134" s="7"/>
      <c r="N134" s="7"/>
    </row>
    <row r="135" spans="1:14" ht="9.9499999999999993" customHeight="1" thickBot="1" x14ac:dyDescent="0.3">
      <c r="A135" s="45"/>
      <c r="B135" s="45"/>
      <c r="C135" s="49"/>
      <c r="D135" s="58"/>
      <c r="E135" s="49"/>
      <c r="F135" s="45"/>
      <c r="G135" s="63"/>
      <c r="H135" s="10"/>
      <c r="I135" s="13"/>
      <c r="J135" s="13"/>
      <c r="K135" s="13"/>
      <c r="L135" s="7"/>
      <c r="M135" s="7"/>
      <c r="N135" s="7"/>
    </row>
    <row r="136" spans="1:14" ht="24.95" customHeight="1" thickBot="1" x14ac:dyDescent="0.3">
      <c r="A136" s="53">
        <v>65</v>
      </c>
      <c r="B136" s="43" t="str">
        <f>Times!A6</f>
        <v>VAS</v>
      </c>
      <c r="C136" s="44">
        <v>4</v>
      </c>
      <c r="D136" s="45" t="s">
        <v>0</v>
      </c>
      <c r="E136" s="44">
        <v>0</v>
      </c>
      <c r="F136" s="46" t="str">
        <f>Times!A9</f>
        <v>FLU</v>
      </c>
      <c r="G136" s="73" t="s">
        <v>78</v>
      </c>
      <c r="H136" s="10"/>
      <c r="I136" s="13"/>
      <c r="J136" s="13"/>
      <c r="K136" s="13"/>
      <c r="L136" s="7"/>
      <c r="M136" s="7"/>
      <c r="N136" s="7"/>
    </row>
    <row r="137" spans="1:14" ht="9.9499999999999993" customHeight="1" thickBot="1" x14ac:dyDescent="0.3">
      <c r="A137" s="45"/>
      <c r="B137" s="45"/>
      <c r="C137" s="49"/>
      <c r="D137" s="58"/>
      <c r="E137" s="49"/>
      <c r="F137" s="45"/>
      <c r="G137" s="63"/>
      <c r="H137" s="10"/>
      <c r="I137" s="13"/>
      <c r="J137" s="13"/>
      <c r="K137" s="13"/>
      <c r="L137" s="7"/>
      <c r="M137" s="7"/>
      <c r="N137" s="7"/>
    </row>
    <row r="138" spans="1:14" ht="24.95" customHeight="1" thickBot="1" x14ac:dyDescent="0.3">
      <c r="A138" s="53">
        <v>66</v>
      </c>
      <c r="B138" s="43" t="str">
        <f>Times!A11</f>
        <v>PSG</v>
      </c>
      <c r="C138" s="44">
        <v>2</v>
      </c>
      <c r="D138" s="45" t="s">
        <v>0</v>
      </c>
      <c r="E138" s="44">
        <v>2</v>
      </c>
      <c r="F138" s="46" t="str">
        <f>Times!A12</f>
        <v>BAY</v>
      </c>
      <c r="G138" s="73" t="s">
        <v>79</v>
      </c>
      <c r="H138" s="10"/>
      <c r="I138" s="13"/>
      <c r="J138" s="13"/>
      <c r="K138" s="13"/>
      <c r="L138" s="7"/>
      <c r="M138" s="7"/>
      <c r="N138" s="7"/>
    </row>
    <row r="139" spans="1:14" x14ac:dyDescent="0.25">
      <c r="A139" s="8"/>
      <c r="B139" s="39"/>
      <c r="C139" s="32"/>
      <c r="D139" s="8"/>
      <c r="E139" s="32"/>
      <c r="F139" s="39"/>
      <c r="G139" s="32"/>
      <c r="H139" s="18"/>
      <c r="I139" s="13"/>
      <c r="J139" s="13"/>
      <c r="K139" s="13"/>
      <c r="L139" s="7"/>
      <c r="M139" s="7"/>
      <c r="N139" s="7"/>
    </row>
    <row r="140" spans="1:14" x14ac:dyDescent="0.25">
      <c r="A140" s="8"/>
      <c r="B140" s="39"/>
      <c r="C140" s="32"/>
      <c r="D140" s="8"/>
      <c r="E140" s="32"/>
      <c r="F140" s="39"/>
      <c r="G140" s="32"/>
      <c r="H140" s="18"/>
      <c r="I140" s="13"/>
      <c r="J140" s="13"/>
      <c r="K140" s="13"/>
      <c r="L140" s="7"/>
      <c r="M140" s="7"/>
      <c r="N140" s="7"/>
    </row>
    <row r="141" spans="1:14" x14ac:dyDescent="0.25">
      <c r="A141" s="8"/>
      <c r="B141" s="39"/>
      <c r="C141" s="32"/>
      <c r="D141" s="8"/>
      <c r="E141" s="32"/>
      <c r="F141" s="39"/>
      <c r="G141" s="32"/>
      <c r="H141" s="18"/>
      <c r="I141" s="13"/>
      <c r="J141" s="13"/>
      <c r="K141" s="13"/>
      <c r="L141" s="7"/>
      <c r="M141" s="7"/>
      <c r="N141" s="7"/>
    </row>
    <row r="142" spans="1:14" x14ac:dyDescent="0.25">
      <c r="A142" s="8"/>
      <c r="B142" s="39"/>
      <c r="C142" s="32"/>
      <c r="D142" s="8"/>
      <c r="E142" s="32"/>
      <c r="F142" s="39"/>
      <c r="G142" s="32"/>
      <c r="H142" s="18"/>
      <c r="I142" s="13"/>
      <c r="J142" s="13"/>
      <c r="K142" s="13"/>
      <c r="L142" s="7"/>
      <c r="M142" s="7"/>
      <c r="N142" s="7"/>
    </row>
    <row r="143" spans="1:14" x14ac:dyDescent="0.25">
      <c r="A143" s="8"/>
      <c r="B143" s="39"/>
      <c r="C143" s="32"/>
      <c r="D143" s="8"/>
      <c r="E143" s="32"/>
      <c r="F143" s="39"/>
      <c r="G143" s="32"/>
      <c r="H143" s="18"/>
      <c r="I143" s="13"/>
      <c r="J143" s="13"/>
      <c r="K143" s="13"/>
      <c r="L143" s="7"/>
      <c r="M143" s="7"/>
      <c r="N143" s="7"/>
    </row>
    <row r="144" spans="1:14" x14ac:dyDescent="0.25">
      <c r="G144" s="32"/>
      <c r="H144" s="18"/>
      <c r="I144" s="13"/>
      <c r="J144" s="13"/>
      <c r="K144" s="13"/>
      <c r="L144" s="7"/>
      <c r="M144" s="7"/>
      <c r="N144" s="7"/>
    </row>
    <row r="145" spans="7:14" x14ac:dyDescent="0.25">
      <c r="G145" s="32"/>
      <c r="H145" s="18"/>
      <c r="I145" s="13"/>
      <c r="J145" s="13"/>
      <c r="K145" s="13"/>
      <c r="L145" s="7"/>
      <c r="M145" s="7"/>
      <c r="N145" s="7"/>
    </row>
    <row r="146" spans="7:14" x14ac:dyDescent="0.25">
      <c r="G146" s="32"/>
      <c r="H146" s="18"/>
      <c r="I146" s="13"/>
      <c r="J146" s="13"/>
      <c r="K146" s="13"/>
      <c r="L146" s="7"/>
      <c r="M146" s="7"/>
      <c r="N146" s="7"/>
    </row>
    <row r="147" spans="7:14" x14ac:dyDescent="0.25">
      <c r="G147" s="32"/>
      <c r="H147" s="18"/>
      <c r="I147" s="13"/>
      <c r="J147" s="13"/>
      <c r="K147" s="13"/>
      <c r="L147" s="7"/>
      <c r="M147" s="7"/>
      <c r="N147" s="7"/>
    </row>
    <row r="148" spans="7:14" x14ac:dyDescent="0.25">
      <c r="G148" s="32"/>
      <c r="H148" s="18"/>
      <c r="I148" s="13"/>
      <c r="J148" s="13"/>
      <c r="K148" s="13"/>
      <c r="L148" s="7"/>
      <c r="M148" s="7"/>
      <c r="N148" s="7"/>
    </row>
    <row r="149" spans="7:14" x14ac:dyDescent="0.25">
      <c r="G149" s="32"/>
      <c r="H149" s="18"/>
      <c r="I149" s="13"/>
      <c r="J149" s="13"/>
      <c r="K149" s="13"/>
      <c r="L149" s="7"/>
      <c r="M149" s="7"/>
      <c r="N149" s="7"/>
    </row>
    <row r="150" spans="7:14" x14ac:dyDescent="0.25">
      <c r="G150" s="32"/>
      <c r="H150" s="18"/>
      <c r="I150" s="13"/>
      <c r="J150" s="13"/>
      <c r="K150" s="13"/>
      <c r="L150" s="7"/>
      <c r="M150" s="7"/>
      <c r="N150" s="7"/>
    </row>
    <row r="151" spans="7:14" x14ac:dyDescent="0.25">
      <c r="G151" s="32"/>
      <c r="H151" s="18"/>
      <c r="I151" s="13"/>
      <c r="J151" s="13"/>
      <c r="K151" s="13"/>
      <c r="L151" s="7"/>
      <c r="M151" s="7"/>
      <c r="N151" s="7"/>
    </row>
    <row r="152" spans="7:14" x14ac:dyDescent="0.25">
      <c r="G152" s="32"/>
      <c r="H152" s="18"/>
      <c r="I152" s="13"/>
      <c r="J152" s="13"/>
      <c r="K152" s="13"/>
      <c r="L152" s="7"/>
      <c r="M152" s="7"/>
      <c r="N152" s="7"/>
    </row>
    <row r="153" spans="7:14" x14ac:dyDescent="0.25">
      <c r="G153" s="32"/>
      <c r="H153" s="18"/>
      <c r="I153" s="13"/>
      <c r="J153" s="13"/>
      <c r="K153" s="13"/>
      <c r="L153" s="7"/>
      <c r="M153" s="7"/>
      <c r="N153" s="7"/>
    </row>
    <row r="154" spans="7:14" x14ac:dyDescent="0.25">
      <c r="G154" s="32"/>
      <c r="H154" s="18"/>
      <c r="I154" s="13"/>
      <c r="J154" s="13"/>
      <c r="K154" s="13"/>
      <c r="L154" s="7"/>
      <c r="M154" s="7"/>
      <c r="N154" s="7"/>
    </row>
    <row r="155" spans="7:14" x14ac:dyDescent="0.25">
      <c r="G155" s="32"/>
      <c r="H155" s="18"/>
      <c r="I155" s="13"/>
      <c r="J155" s="13"/>
      <c r="K155" s="13"/>
      <c r="L155" s="7"/>
      <c r="M155" s="7"/>
      <c r="N155" s="7"/>
    </row>
    <row r="156" spans="7:14" x14ac:dyDescent="0.25">
      <c r="G156" s="32"/>
      <c r="H156" s="18"/>
      <c r="I156" s="13"/>
      <c r="J156" s="13"/>
      <c r="K156" s="13"/>
      <c r="L156" s="7"/>
      <c r="M156" s="7"/>
      <c r="N156" s="7"/>
    </row>
    <row r="157" spans="7:14" x14ac:dyDescent="0.25">
      <c r="G157" s="32"/>
      <c r="H157" s="18"/>
      <c r="I157" s="13"/>
      <c r="J157" s="13"/>
      <c r="K157" s="13"/>
      <c r="L157" s="7"/>
      <c r="M157" s="7"/>
      <c r="N157" s="7"/>
    </row>
  </sheetData>
  <sheetProtection algorithmName="SHA-512" hashValue="jOKgqq3boChe4b7wkEMenMqTlRBCEwL2uCuuXC8PKF9bEIb1RycbQG9dJohAG1GDj44zhgC+a5bqEQtNcWWfiw==" saltValue="B+FLLeqg5c5YGbFvjl/OKA==" spinCount="100000" sheet="1" objects="1" scenarios="1"/>
  <mergeCells count="5">
    <mergeCell ref="A1:G2"/>
    <mergeCell ref="B6:F6"/>
    <mergeCell ref="B3:C4"/>
    <mergeCell ref="A3:A4"/>
    <mergeCell ref="E3:G4"/>
  </mergeCells>
  <phoneticPr fontId="0" type="noConversion"/>
  <printOptions horizontalCentered="1" verticalCentered="1"/>
  <pageMargins left="0" right="0" top="0" bottom="0" header="0.51181102362204722" footer="0.51181102362204722"/>
  <pageSetup paperSize="9" scale="5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O16"/>
  <sheetViews>
    <sheetView zoomScale="95" zoomScaleNormal="95" workbookViewId="0">
      <selection activeCell="K9" sqref="K9"/>
    </sheetView>
  </sheetViews>
  <sheetFormatPr defaultRowHeight="20.25" x14ac:dyDescent="0.2"/>
  <cols>
    <col min="1" max="1" width="17" style="4" bestFit="1" customWidth="1"/>
    <col min="2" max="2" width="14.42578125" style="2" bestFit="1" customWidth="1"/>
    <col min="3" max="3" width="9.42578125" style="4" bestFit="1" customWidth="1"/>
    <col min="4" max="4" width="11" style="4" bestFit="1" customWidth="1"/>
    <col min="5" max="7" width="7.7109375" style="4" customWidth="1"/>
    <col min="8" max="9" width="9.7109375" style="4" customWidth="1"/>
    <col min="10" max="10" width="9.28515625" style="2" customWidth="1"/>
    <col min="11" max="11" width="20.28515625" style="127" customWidth="1"/>
    <col min="12" max="12" width="15.5703125" style="128" customWidth="1"/>
    <col min="13" max="13" width="15.42578125" style="128" customWidth="1"/>
    <col min="14" max="14" width="14.5703125" style="128" customWidth="1"/>
    <col min="15" max="15" width="11.85546875" style="128" customWidth="1"/>
    <col min="16" max="16384" width="9.140625" style="4"/>
  </cols>
  <sheetData>
    <row r="1" spans="1:15" ht="12.95" customHeight="1" thickTop="1" x14ac:dyDescent="0.2">
      <c r="A1" s="154" t="s">
        <v>80</v>
      </c>
      <c r="B1" s="149"/>
      <c r="C1" s="149"/>
      <c r="D1" s="149"/>
      <c r="E1" s="149"/>
      <c r="F1" s="149"/>
      <c r="G1" s="149"/>
      <c r="H1" s="149"/>
      <c r="I1" s="149"/>
      <c r="J1" s="150"/>
      <c r="K1" s="129"/>
      <c r="L1" s="154" t="s">
        <v>5</v>
      </c>
      <c r="M1" s="149"/>
      <c r="N1" s="149"/>
      <c r="O1" s="150"/>
    </row>
    <row r="2" spans="1:15" ht="12.95" customHeight="1" thickBot="1" x14ac:dyDescent="0.25">
      <c r="A2" s="151"/>
      <c r="B2" s="152"/>
      <c r="C2" s="152"/>
      <c r="D2" s="152"/>
      <c r="E2" s="152"/>
      <c r="F2" s="152"/>
      <c r="G2" s="152"/>
      <c r="H2" s="152"/>
      <c r="I2" s="152"/>
      <c r="J2" s="153"/>
      <c r="K2" s="130"/>
      <c r="L2" s="151"/>
      <c r="M2" s="152"/>
      <c r="N2" s="152"/>
      <c r="O2" s="153"/>
    </row>
    <row r="3" spans="1:15" ht="27.75" thickTop="1" thickBot="1" x14ac:dyDescent="0.25">
      <c r="A3" s="38" t="s">
        <v>2</v>
      </c>
      <c r="B3" s="36" t="s">
        <v>3</v>
      </c>
      <c r="C3" s="14" t="s">
        <v>4</v>
      </c>
      <c r="D3" s="14" t="s">
        <v>5</v>
      </c>
      <c r="E3" s="37" t="s">
        <v>6</v>
      </c>
      <c r="F3" s="37" t="s">
        <v>7</v>
      </c>
      <c r="G3" s="37" t="s">
        <v>8</v>
      </c>
      <c r="H3" s="37" t="s">
        <v>9</v>
      </c>
      <c r="I3" s="37" t="s">
        <v>10</v>
      </c>
      <c r="J3" s="14" t="s">
        <v>11</v>
      </c>
      <c r="K3" s="123" t="s">
        <v>106</v>
      </c>
      <c r="L3" s="37" t="s">
        <v>2</v>
      </c>
      <c r="M3" s="37" t="s">
        <v>1</v>
      </c>
      <c r="N3" s="37" t="s">
        <v>107</v>
      </c>
      <c r="O3" s="37" t="s">
        <v>81</v>
      </c>
    </row>
    <row r="4" spans="1:15" s="8" customFormat="1" ht="24.95" customHeight="1" thickTop="1" x14ac:dyDescent="0.2">
      <c r="A4" s="33">
        <f t="shared" ref="A4:A15" si="0">IF(C4&gt;0,SUM((D4/(C4*3))),0)</f>
        <v>0.78787878787878785</v>
      </c>
      <c r="B4" s="34" t="str">
        <f>Times!A12</f>
        <v>BAY</v>
      </c>
      <c r="C4" s="34">
        <f>SUM(IF(ISNUMBER('Tabela 1ª Fase'!E18),1)+IF(ISNUMBER('Tabela 1ª Fase'!E30),1)+IF(ISNUMBER('Tabela 1ª Fase'!E42),1)+IF(ISNUMBER('Tabela 1ª Fase'!E54),1)+IF(ISNUMBER('Tabela 1ª Fase'!E64),1)+IF(ISNUMBER('Tabela 1ª Fase'!E72),1)+IF(ISNUMBER('Tabela 1ª Fase'!E84),1)+IF(ISNUMBER('Tabela 1ª Fase'!E100),1)+IF(ISNUMBER('Tabela 1ª Fase'!E104),1)+IF(ISNUMBER('Tabela 1ª Fase'!E126),1)+IF(ISNUMBER('Tabela 1ª Fase'!E138),1))</f>
        <v>11</v>
      </c>
      <c r="D4" s="34">
        <f t="shared" ref="D4:D15" si="1">SUM(E4*3)+F4</f>
        <v>26</v>
      </c>
      <c r="E4" s="34">
        <f>SUM(IF('Tabela 1ª Fase'!E18&gt;'Tabela 1ª Fase'!C18,1,0)+IF('Tabela 1ª Fase'!E30&gt;'Tabela 1ª Fase'!C30,1,0)+IF('Tabela 1ª Fase'!E42&gt;'Tabela 1ª Fase'!C42,1,0)+IF('Tabela 1ª Fase'!E54&gt;'Tabela 1ª Fase'!C54,1,0)+IF('Tabela 1ª Fase'!E64&gt;'Tabela 1ª Fase'!C64,1,0)+IF('Tabela 1ª Fase'!E72&gt;'Tabela 1ª Fase'!C72,1,0)+IF('Tabela 1ª Fase'!E84&gt;'Tabela 1ª Fase'!C84,1,0)+IF('Tabela 1ª Fase'!E100&gt;'Tabela 1ª Fase'!C100,1,0)+IF('Tabela 1ª Fase'!E104&gt;'Tabela 1ª Fase'!C104,1,0) +IF('Tabela 1ª Fase'!E126&gt;'Tabela 1ª Fase'!C126,1,0)+IF('Tabela 1ª Fase'!E138&gt;'Tabela 1ª Fase'!C138,1,0))</f>
        <v>8</v>
      </c>
      <c r="F4" s="34">
        <f>SUM(IF(ISNUMBER('Tabela 1ª Fase'!E18),IF('Tabela 1ª Fase'!E18='Tabela 1ª Fase'!C18,1,0))+IF(ISNUMBER('Tabela 1ª Fase'!E30),IF('Tabela 1ª Fase'!E30='Tabela 1ª Fase'!C30,1,0))+IF(ISNUMBER('Tabela 1ª Fase'!E42),IF('Tabela 1ª Fase'!E42='Tabela 1ª Fase'!C42,1,0))+IF(ISNUMBER('Tabela 1ª Fase'!E54),IF('Tabela 1ª Fase'!E54='Tabela 1ª Fase'!C54,1,0))+IF(ISNUMBER('Tabela 1ª Fase'!E64),IF('Tabela 1ª Fase'!E64='Tabela 1ª Fase'!C64,1,0))+IF(ISNUMBER('Tabela 1ª Fase'!E72),IF('Tabela 1ª Fase'!E72='Tabela 1ª Fase'!C72,1,0))+IF(ISNUMBER('Tabela 1ª Fase'!E84),IF('Tabela 1ª Fase'!E84='Tabela 1ª Fase'!C84,1,0))+IF(ISNUMBER('Tabela 1ª Fase'!E100),IF('Tabela 1ª Fase'!E100='Tabela 1ª Fase'!C100,1,0))+IF(ISNUMBER('Tabela 1ª Fase'!E104),IF('Tabela 1ª Fase'!E104='Tabela 1ª Fase'!C104,1,0)) +IF(ISNUMBER('Tabela 1ª Fase'!E126),IF('Tabela 1ª Fase'!E126='Tabela 1ª Fase'!C126,1,0))+IF(ISNUMBER('Tabela 1ª Fase'!E138),IF('Tabela 1ª Fase'!E138='Tabela 1ª Fase'!C138,1,0)))</f>
        <v>2</v>
      </c>
      <c r="G4" s="34">
        <f>SUM(IF('Tabela 1ª Fase'!E18&lt;'Tabela 1ª Fase'!C18,1,0)+IF('Tabela 1ª Fase'!E30&lt;'Tabela 1ª Fase'!C30,1,0)+IF('Tabela 1ª Fase'!E42&lt;'Tabela 1ª Fase'!C42,1,0)+IF('Tabela 1ª Fase'!E54&lt;'Tabela 1ª Fase'!C54,1,0)+IF('Tabela 1ª Fase'!E64&lt;'Tabela 1ª Fase'!C64,1,0)+IF('Tabela 1ª Fase'!E72&lt;'Tabela 1ª Fase'!C72,1,0)+IF('Tabela 1ª Fase'!E84&lt;'Tabela 1ª Fase'!C84,1,0)+IF('Tabela 1ª Fase'!E100&lt;'Tabela 1ª Fase'!C100,1,0)+IF('Tabela 1ª Fase'!E104&lt;'Tabela 1ª Fase'!C104,1,0) +IF('Tabela 1ª Fase'!E126&lt;'Tabela 1ª Fase'!C126,1,0)+IF('Tabela 1ª Fase'!E138&lt;'Tabela 1ª Fase'!C138,1,0))</f>
        <v>1</v>
      </c>
      <c r="H4" s="34">
        <f>SUM('Tabela 1ª Fase'!E18+'Tabela 1ª Fase'!E30+'Tabela 1ª Fase'!E42+'Tabela 1ª Fase'!E54+'Tabela 1ª Fase'!E64+'Tabela 1ª Fase'!E72+'Tabela 1ª Fase'!E84+'Tabela 1ª Fase'!E100+'Tabela 1ª Fase'!E104+'Tabela 1ª Fase'!E126+'Tabela 1ª Fase'!E138)</f>
        <v>25</v>
      </c>
      <c r="I4" s="34">
        <f>SUM('Tabela 1ª Fase'!C18+'Tabela 1ª Fase'!C30+'Tabela 1ª Fase'!C42+'Tabela 1ª Fase'!C54+'Tabela 1ª Fase'!C64+'Tabela 1ª Fase'!C72+'Tabela 1ª Fase'!C84+'Tabela 1ª Fase'!C100+'Tabela 1ª Fase'!C104+'Tabela 1ª Fase'!C126+'Tabela 1ª Fase'!C138)</f>
        <v>16</v>
      </c>
      <c r="J4" s="35">
        <f t="shared" ref="J4:J15" si="2">SUM(H4-I4)</f>
        <v>9</v>
      </c>
      <c r="K4" s="124" t="s">
        <v>108</v>
      </c>
      <c r="L4" s="125">
        <v>1</v>
      </c>
      <c r="M4" s="125">
        <f>25-L4</f>
        <v>24</v>
      </c>
      <c r="N4" s="125">
        <v>14</v>
      </c>
      <c r="O4" s="125">
        <f>SUM(M4+N4)</f>
        <v>38</v>
      </c>
    </row>
    <row r="5" spans="1:15" s="8" customFormat="1" ht="24.95" customHeight="1" x14ac:dyDescent="0.2">
      <c r="A5" s="21">
        <f t="shared" si="0"/>
        <v>0.69696969696969702</v>
      </c>
      <c r="B5" s="22" t="str">
        <f>Times!A6</f>
        <v>VAS</v>
      </c>
      <c r="C5" s="22">
        <f>SUM(IF(ISNUMBER('Tabela 1ª Fase'!E12),1)+IF(ISNUMBER('Tabela 1ª Fase'!C24),1)+IF(ISNUMBER('Tabela 1ª Fase'!E32),1)+IF(ISNUMBER('Tabela 1ª Fase'!E46),1)+IF(ISNUMBER('Tabela 1ª Fase'!C58),1)+IF(ISNUMBER('Tabela 1ª Fase'!C70),1)+IF(ISNUMBER('Tabela 1ª Fase'!C82),1)+IF(ISNUMBER('Tabela 1ª Fase'!E102),1)+IF(ISNUMBER('Tabela 1ª Fase'!C104),1)+IF(ISNUMBER('Tabela 1ª Fase'!E124),1) +IF(ISNUMBER('Tabela 1ª Fase'!C136),1))</f>
        <v>11</v>
      </c>
      <c r="D5" s="22">
        <f t="shared" si="1"/>
        <v>23</v>
      </c>
      <c r="E5" s="22">
        <f>SUM(IF('Tabela 1ª Fase'!E12&gt;'Tabela 1ª Fase'!C12,1,0)+IF('Tabela 1ª Fase'!C24&gt;'Tabela 1ª Fase'!E24,1,0)+IF('Tabela 1ª Fase'!E32&gt;'Tabela 1ª Fase'!C32,1,0)+IF('Tabela 1ª Fase'!E46&gt;'Tabela 1ª Fase'!C46,1,0)+IF('Tabela 1ª Fase'!C58&gt;'Tabela 1ª Fase'!E58,1,0)+IF('Tabela 1ª Fase'!C70&gt;'Tabela 1ª Fase'!E70,1,0)+IF('Tabela 1ª Fase'!C82&gt;'Tabela 1ª Fase'!E82,1,0)+IF('Tabela 1ª Fase'!E102&gt;'Tabela 1ª Fase'!C102,1,0)+IF('Tabela 1ª Fase'!C104&gt;'Tabela 1ª Fase'!E104,1,0) +IF('Tabela 1ª Fase'!E124&gt;'Tabela 1ª Fase'!C124,1,0) +IF('Tabela 1ª Fase'!C136&gt;'Tabela 1ª Fase'!E136,1,0))</f>
        <v>7</v>
      </c>
      <c r="F5" s="22">
        <f>SUM(IF(ISNUMBER('Tabela 1ª Fase'!E12),IF('Tabela 1ª Fase'!E12='Tabela 1ª Fase'!C12,1,0))+IF(ISNUMBER('Tabela 1ª Fase'!C24),IF('Tabela 1ª Fase'!C24='Tabela 1ª Fase'!E24,1,0))+IF(ISNUMBER('Tabela 1ª Fase'!E32),IF('Tabela 1ª Fase'!E32='Tabela 1ª Fase'!C32,1,0))+IF(ISNUMBER('Tabela 1ª Fase'!E46),IF('Tabela 1ª Fase'!E46='Tabela 1ª Fase'!C46,1,0))+IF(ISNUMBER('Tabela 1ª Fase'!C58),IF('Tabela 1ª Fase'!C58='Tabela 1ª Fase'!E58,1,0))+IF(ISNUMBER('Tabela 1ª Fase'!C70),IF('Tabela 1ª Fase'!C70='Tabela 1ª Fase'!E70,1,0))+IF(ISNUMBER('Tabela 1ª Fase'!C82),IF('Tabela 1ª Fase'!C82='Tabela 1ª Fase'!E82,1,0))+IF(ISNUMBER('Tabela 1ª Fase'!E102),IF('Tabela 1ª Fase'!E102='Tabela 1ª Fase'!C102,1,0))+IF(ISNUMBER('Tabela 1ª Fase'!C104),IF('Tabela 1ª Fase'!C104='Tabela 1ª Fase'!E104,1,0)) +IF(ISNUMBER('Tabela 1ª Fase'!E124),IF('Tabela 1ª Fase'!E124='Tabela 1ª Fase'!C124,1,0)) +IF(ISNUMBER('Tabela 1ª Fase'!C136),IF('Tabela 1ª Fase'!C136='Tabela 1ª Fase'!E136,1,0)))</f>
        <v>2</v>
      </c>
      <c r="G5" s="22">
        <f>SUM(IF('Tabela 1ª Fase'!E12&lt;'Tabela 1ª Fase'!C12,1,0)+IF('Tabela 1ª Fase'!C24&lt;'Tabela 1ª Fase'!E24,1,0)+IF('Tabela 1ª Fase'!E32&lt;'Tabela 1ª Fase'!C32,1,0)+IF('Tabela 1ª Fase'!E46&lt;'Tabela 1ª Fase'!C46,1,0)+IF('Tabela 1ª Fase'!C58&lt;'Tabela 1ª Fase'!E58,1,0)+IF('Tabela 1ª Fase'!C70&lt;'Tabela 1ª Fase'!E70,1,0)+IF('Tabela 1ª Fase'!C82&lt;'Tabela 1ª Fase'!E82,1,0)+IF('Tabela 1ª Fase'!E102&lt;'Tabela 1ª Fase'!C102,1,0)+IF('Tabela 1ª Fase'!C104&lt;'Tabela 1ª Fase'!E104,1,0) +IF('Tabela 1ª Fase'!E124&lt;'Tabela 1ª Fase'!C124,1,0) +IF('Tabela 1ª Fase'!C136&lt;'Tabela 1ª Fase'!E136,1,0))</f>
        <v>2</v>
      </c>
      <c r="H5" s="22">
        <f>SUM('Tabela 1ª Fase'!E12+'Tabela 1ª Fase'!C24+'Tabela 1ª Fase'!E32+'Tabela 1ª Fase'!E46+'Tabela 1ª Fase'!C58+'Tabela 1ª Fase'!C70+'Tabela 1ª Fase'!C82+'Tabela 1ª Fase'!E102+'Tabela 1ª Fase'!C104+'Tabela 1ª Fase'!E124+'Tabela 1ª Fase'!C136)</f>
        <v>24</v>
      </c>
      <c r="I5" s="22">
        <f>SUM('Tabela 1ª Fase'!C12+'Tabela 1ª Fase'!E24+'Tabela 1ª Fase'!C32+'Tabela 1ª Fase'!C46+'Tabela 1ª Fase'!E58+'Tabela 1ª Fase'!E70+'Tabela 1ª Fase'!E82+'Tabela 1ª Fase'!C102+'Tabela 1ª Fase'!E104+'Tabela 1ª Fase'!C124+'Tabela 1ª Fase'!E136)</f>
        <v>14</v>
      </c>
      <c r="J5" s="23">
        <f t="shared" si="2"/>
        <v>10</v>
      </c>
      <c r="K5" s="124" t="s">
        <v>108</v>
      </c>
      <c r="L5" s="125">
        <v>2</v>
      </c>
      <c r="M5" s="125">
        <f t="shared" ref="M5:M15" si="3">25-L5</f>
        <v>23</v>
      </c>
      <c r="N5" s="125">
        <v>12</v>
      </c>
      <c r="O5" s="125">
        <f t="shared" ref="O5:O15" si="4">SUM(M5+N5)</f>
        <v>35</v>
      </c>
    </row>
    <row r="6" spans="1:15" s="8" customFormat="1" ht="24.95" customHeight="1" x14ac:dyDescent="0.2">
      <c r="A6" s="21">
        <f t="shared" si="0"/>
        <v>0.60606060606060608</v>
      </c>
      <c r="B6" s="22" t="str">
        <f>Times!A11</f>
        <v>PSG</v>
      </c>
      <c r="C6" s="22">
        <f>SUM(IF(ISNUMBER('Tabela 1ª Fase'!E16),1)+IF(ISNUMBER('Tabela 1ª Fase'!E28),1)+IF(ISNUMBER('Tabela 1ª Fase'!E36),1)+IF(ISNUMBER('Tabela 1ª Fase'!E44),1)+IF(ISNUMBER('Tabela 1ª Fase'!E58),1)+IF(ISNUMBER('Tabela 1ª Fase'!E74),1)+IF(ISNUMBER('Tabela 1ª Fase'!E88),1)+IF(ISNUMBER('Tabela 1ª Fase'!E98),1)+IF(ISNUMBER('Tabela 1ª Fase'!E114),1)+IF(ISNUMBER('Tabela 1ª Fase'!E120),1)+IF(ISNUMBER('Tabela 1ª Fase'!C138),1))</f>
        <v>11</v>
      </c>
      <c r="D6" s="22">
        <f t="shared" si="1"/>
        <v>20</v>
      </c>
      <c r="E6" s="22">
        <f>SUM(IF('Tabela 1ª Fase'!E16&gt;'Tabela 1ª Fase'!C16,1,0)+IF('Tabela 1ª Fase'!E28&gt;'Tabela 1ª Fase'!C28,1,0)+IF('Tabela 1ª Fase'!E36&gt;'Tabela 1ª Fase'!C36,1,0)+IF('Tabela 1ª Fase'!E44&gt;'Tabela 1ª Fase'!C44,1,0)+IF('Tabela 1ª Fase'!E58&gt;'Tabela 1ª Fase'!C58,1,0)+IF('Tabela 1ª Fase'!E74&gt;'Tabela 1ª Fase'!C74,1,0)+IF('Tabela 1ª Fase'!E88&gt;'Tabela 1ª Fase'!C88,1,0)+IF('Tabela 1ª Fase'!E98&gt;'Tabela 1ª Fase'!C98,1,0)+IF('Tabela 1ª Fase'!E114&gt;'Tabela 1ª Fase'!C114,1,0) +IF('Tabela 1ª Fase'!E120&gt;'Tabela 1ª Fase'!C120,1,0)+IF('Tabela 1ª Fase'!C138&gt;'Tabela 1ª Fase'!E138,1,0))</f>
        <v>6</v>
      </c>
      <c r="F6" s="22">
        <f>SUM(IF(ISNUMBER('Tabela 1ª Fase'!E16),IF('Tabela 1ª Fase'!E16='Tabela 1ª Fase'!C16,1,0))+IF(ISNUMBER('Tabela 1ª Fase'!E28),IF('Tabela 1ª Fase'!E28='Tabela 1ª Fase'!C28,1,0))+IF(ISNUMBER('Tabela 1ª Fase'!E36),IF('Tabela 1ª Fase'!E36='Tabela 1ª Fase'!C36,1,0))+IF(ISNUMBER('Tabela 1ª Fase'!E44),IF('Tabela 1ª Fase'!E44='Tabela 1ª Fase'!C44,1,0))+IF(ISNUMBER('Tabela 1ª Fase'!E58),IF('Tabela 1ª Fase'!E58='Tabela 1ª Fase'!C58,1,0))+IF(ISNUMBER('Tabela 1ª Fase'!E74),IF('Tabela 1ª Fase'!E74='Tabela 1ª Fase'!C74,1,0))+IF(ISNUMBER('Tabela 1ª Fase'!E88),IF('Tabela 1ª Fase'!E88='Tabela 1ª Fase'!C88,1,0))+IF(ISNUMBER('Tabela 1ª Fase'!E98),IF('Tabela 1ª Fase'!E98='Tabela 1ª Fase'!C98,1,0))+IF(ISNUMBER('Tabela 1ª Fase'!E114),IF('Tabela 1ª Fase'!E114='Tabela 1ª Fase'!C114,1,0)) +IF(ISNUMBER('Tabela 1ª Fase'!E120),IF('Tabela 1ª Fase'!E120='Tabela 1ª Fase'!C120,1,0))+IF(ISNUMBER('Tabela 1ª Fase'!C138),IF('Tabela 1ª Fase'!C138='Tabela 1ª Fase'!E138,1,0)))</f>
        <v>2</v>
      </c>
      <c r="G6" s="22">
        <f>SUM(IF('Tabela 1ª Fase'!E16&lt;'Tabela 1ª Fase'!C16,1,0)+IF('Tabela 1ª Fase'!E28&lt;'Tabela 1ª Fase'!C28,1,0)+IF('Tabela 1ª Fase'!E36&lt;'Tabela 1ª Fase'!C36,1,0)+IF('Tabela 1ª Fase'!E44&lt;'Tabela 1ª Fase'!C44,1,0)+IF('Tabela 1ª Fase'!E58&lt;'Tabela 1ª Fase'!C58,1,0)+IF('Tabela 1ª Fase'!E74&lt;'Tabela 1ª Fase'!C74,1,0)+IF('Tabela 1ª Fase'!E88&lt;'Tabela 1ª Fase'!C88,1,0)+IF('Tabela 1ª Fase'!E98&lt;'Tabela 1ª Fase'!C98,1,0)+IF('Tabela 1ª Fase'!E114&lt;'Tabela 1ª Fase'!C114,1,0) +IF('Tabela 1ª Fase'!E120&lt;'Tabela 1ª Fase'!C120,1,0)+IF('Tabela 1ª Fase'!C138&lt;'Tabela 1ª Fase'!E138,1,0))</f>
        <v>3</v>
      </c>
      <c r="H6" s="22">
        <f>SUM('Tabela 1ª Fase'!E16+'Tabela 1ª Fase'!E28+'Tabela 1ª Fase'!E36+'Tabela 1ª Fase'!E44+'Tabela 1ª Fase'!E58+'Tabela 1ª Fase'!E74+'Tabela 1ª Fase'!E88+'Tabela 1ª Fase'!E98+'Tabela 1ª Fase'!E114+'Tabela 1ª Fase'!E120+'Tabela 1ª Fase'!C138)</f>
        <v>22</v>
      </c>
      <c r="I6" s="22">
        <f>SUM('Tabela 1ª Fase'!C16+'Tabela 1ª Fase'!C28+'Tabela 1ª Fase'!C36+'Tabela 1ª Fase'!C44+'Tabela 1ª Fase'!C58+'Tabela 1ª Fase'!C74+'Tabela 1ª Fase'!C88+'Tabela 1ª Fase'!C98+'Tabela 1ª Fase'!C114+'Tabela 1ª Fase'!C120+'Tabela 1ª Fase'!E138)</f>
        <v>14</v>
      </c>
      <c r="J6" s="23">
        <f t="shared" si="2"/>
        <v>8</v>
      </c>
      <c r="K6" s="124" t="s">
        <v>108</v>
      </c>
      <c r="L6" s="125">
        <v>3</v>
      </c>
      <c r="M6" s="125">
        <f t="shared" si="3"/>
        <v>22</v>
      </c>
      <c r="N6" s="125">
        <v>10</v>
      </c>
      <c r="O6" s="125">
        <f t="shared" si="4"/>
        <v>32</v>
      </c>
    </row>
    <row r="7" spans="1:15" s="8" customFormat="1" ht="24.95" customHeight="1" x14ac:dyDescent="0.2">
      <c r="A7" s="21">
        <f t="shared" si="0"/>
        <v>0.51515151515151514</v>
      </c>
      <c r="B7" s="22" t="str">
        <f>Times!A3</f>
        <v>RAY</v>
      </c>
      <c r="C7" s="22">
        <f>SUM(IF(ISNUMBER('Tabela 1ª Fase'!C12),1)+IF(ISNUMBER('Tabela 1ª Fase'!E20),1)+IF(ISNUMBER('Tabela 1ª Fase'!C42),1)+IF(ISNUMBER('Tabela 1ª Fase'!C44),1)+IF(ISNUMBER('Tabela 1ª Fase'!C56),1)+IF(ISNUMBER('Tabela 1ª Fase'!C68),1)+IF(ISNUMBER('Tabela 1ª Fase'!C80),1)+IF(ISNUMBER('Tabela 1ª Fase'!C94),1)+IF(ISNUMBER('Tabela 1ª Fase'!C108),1)+IF(ISNUMBER('Tabela 1ª Fase'!C116),1)+IF(ISNUMBER('Tabela 1ª Fase'!E128),1))</f>
        <v>11</v>
      </c>
      <c r="D7" s="22">
        <f t="shared" si="1"/>
        <v>17</v>
      </c>
      <c r="E7" s="22">
        <f>SUM(IF('Tabela 1ª Fase'!C12&gt;'Tabela 1ª Fase'!E12,1,0)+IF('Tabela 1ª Fase'!E20&gt;'Tabela 1ª Fase'!C20,1,0)+IF('Tabela 1ª Fase'!C42&gt;'Tabela 1ª Fase'!E42,1,0)+IF('Tabela 1ª Fase'!C44&gt;'Tabela 1ª Fase'!E44,1,0)+IF('Tabela 1ª Fase'!C56&gt;'Tabela 1ª Fase'!E56,1,0)+IF('Tabela 1ª Fase'!C68&gt;'Tabela 1ª Fase'!E68,1,0)+IF('Tabela 1ª Fase'!C80&gt;'Tabela 1ª Fase'!E80,1,0)+IF('Tabela 1ª Fase'!C94&gt;'Tabela 1ª Fase'!E94,1,0)+IF('Tabela 1ª Fase'!C108&gt;'Tabela 1ª Fase'!E108,1,0) +IF('Tabela 1ª Fase'!C116&gt;'Tabela 1ª Fase'!E116,1,0)+IF('Tabela 1ª Fase'!E128&gt;'Tabela 1ª Fase'!C128,1,0))</f>
        <v>5</v>
      </c>
      <c r="F7" s="22">
        <f>SUM(IF(ISNUMBER('Tabela 1ª Fase'!C12),IF('Tabela 1ª Fase'!C12='Tabela 1ª Fase'!E12,1,0))+IF(ISNUMBER('Tabela 1ª Fase'!E20),IF('Tabela 1ª Fase'!E20='Tabela 1ª Fase'!C20,1,0))+IF(ISNUMBER('Tabela 1ª Fase'!C42),IF('Tabela 1ª Fase'!C42='Tabela 1ª Fase'!E42,1,0))+IF(ISNUMBER('Tabela 1ª Fase'!C44),IF('Tabela 1ª Fase'!C44='Tabela 1ª Fase'!E44,1,0))+IF(ISNUMBER('Tabela 1ª Fase'!C56),IF('Tabela 1ª Fase'!C56='Tabela 1ª Fase'!E56,1,0))+IF(ISNUMBER('Tabela 1ª Fase'!C68),IF('Tabela 1ª Fase'!C68='Tabela 1ª Fase'!E68,1,0))+IF(ISNUMBER('Tabela 1ª Fase'!C80),IF('Tabela 1ª Fase'!C80='Tabela 1ª Fase'!E80,1,0))+IF(ISNUMBER('Tabela 1ª Fase'!C94),IF('Tabela 1ª Fase'!C94='Tabela 1ª Fase'!E94,1,0))+IF(ISNUMBER('Tabela 1ª Fase'!C108),IF('Tabela 1ª Fase'!C108='Tabela 1ª Fase'!E108,1,0)) +IF(ISNUMBER('Tabela 1ª Fase'!C116),IF('Tabela 1ª Fase'!C116='Tabela 1ª Fase'!E116,1,0))+IF(ISNUMBER('Tabela 1ª Fase'!E128),IF('Tabela 1ª Fase'!E128='Tabela 1ª Fase'!C128,1,0)))</f>
        <v>2</v>
      </c>
      <c r="G7" s="22">
        <f>SUM(IF('Tabela 1ª Fase'!C12&lt;'Tabela 1ª Fase'!E12,1,0)+IF('Tabela 1ª Fase'!E20&lt;'Tabela 1ª Fase'!C20,1,0)+IF('Tabela 1ª Fase'!C42&lt;'Tabela 1ª Fase'!E42,1,0)+IF('Tabela 1ª Fase'!C44&lt;'Tabela 1ª Fase'!E44,1,0)+IF('Tabela 1ª Fase'!C56&lt;'Tabela 1ª Fase'!E56,1,0)+IF('Tabela 1ª Fase'!C68&lt;'Tabela 1ª Fase'!E68,1,0)+IF('Tabela 1ª Fase'!C80&lt;'Tabela 1ª Fase'!E80,1,0)+IF('Tabela 1ª Fase'!C94&lt;'Tabela 1ª Fase'!E94,1,0)+IF('Tabela 1ª Fase'!C108&lt;'Tabela 1ª Fase'!E108,1,0) +IF('Tabela 1ª Fase'!C116&lt;'Tabela 1ª Fase'!E116,1,0)+IF('Tabela 1ª Fase'!E128&lt;'Tabela 1ª Fase'!C128,1,0))</f>
        <v>4</v>
      </c>
      <c r="H7" s="22">
        <f>SUM('Tabela 1ª Fase'!C12+'Tabela 1ª Fase'!E20+'Tabela 1ª Fase'!C42+'Tabela 1ª Fase'!C44+'Tabela 1ª Fase'!C56+'Tabela 1ª Fase'!C68+'Tabela 1ª Fase'!C80+'Tabela 1ª Fase'!C94+'Tabela 1ª Fase'!C108+'Tabela 1ª Fase'!C116+'Tabela 1ª Fase'!E128)</f>
        <v>12</v>
      </c>
      <c r="I7" s="22">
        <f>SUM('Tabela 1ª Fase'!E12+'Tabela 1ª Fase'!C20+'Tabela 1ª Fase'!E42+'Tabela 1ª Fase'!E44+'Tabela 1ª Fase'!E56+'Tabela 1ª Fase'!E68+'Tabela 1ª Fase'!E80+'Tabela 1ª Fase'!E94+'Tabela 1ª Fase'!E108+'Tabela 1ª Fase'!E116+'Tabela 1ª Fase'!C128)</f>
        <v>11</v>
      </c>
      <c r="J7" s="23">
        <f t="shared" si="2"/>
        <v>1</v>
      </c>
      <c r="K7" s="124" t="s">
        <v>108</v>
      </c>
      <c r="L7" s="126">
        <v>4</v>
      </c>
      <c r="M7" s="125">
        <f t="shared" si="3"/>
        <v>21</v>
      </c>
      <c r="N7" s="125">
        <v>9</v>
      </c>
      <c r="O7" s="125">
        <f t="shared" si="4"/>
        <v>30</v>
      </c>
    </row>
    <row r="8" spans="1:15" s="8" customFormat="1" ht="24.95" customHeight="1" x14ac:dyDescent="0.2">
      <c r="A8" s="21">
        <f t="shared" si="0"/>
        <v>0.48484848484848486</v>
      </c>
      <c r="B8" s="22" t="str">
        <f>Times!A9</f>
        <v>FLU</v>
      </c>
      <c r="C8" s="22">
        <f>SUM(IF(ISNUMBER('Tabela 1ª Fase'!C18),1)+IF(ISNUMBER('Tabela 1ª Fase'!C28),1)+IF(ISNUMBER('Tabela 1ª Fase'!E38),1)+IF(ISNUMBER('Tabela 1ª Fase'!C50),1)+IF(ISNUMBER('Tabela 1ª Fase'!E60),1)+IF(ISNUMBER('Tabela 1ª Fase'!E78),1)+IF(ISNUMBER('Tabela 1ª Fase'!E86),1)+IF(ISNUMBER('Tabela 1ª Fase'!E94),1)+IF(ISNUMBER('Tabela 1ª Fase'!E112),1)+IF(ISNUMBER('Tabela 1ª Fase'!E122),1)+IF(ISNUMBER('Tabela 1ª Fase'!E136),1))</f>
        <v>11</v>
      </c>
      <c r="D8" s="22">
        <f t="shared" si="1"/>
        <v>16</v>
      </c>
      <c r="E8" s="22">
        <f>SUM(IF('Tabela 1ª Fase'!C18&gt;'Tabela 1ª Fase'!E18,1,0)+IF('Tabela 1ª Fase'!C28&gt;'Tabela 1ª Fase'!E28,1,0)+IF('Tabela 1ª Fase'!E38&gt;'Tabela 1ª Fase'!C38,1,0)+IF('Tabela 1ª Fase'!C50&gt;'Tabela 1ª Fase'!E50,1,0)+IF('Tabela 1ª Fase'!E60&gt;'Tabela 1ª Fase'!C60,1,0)+IF('Tabela 1ª Fase'!E78&gt;'Tabela 1ª Fase'!C78,1,0)+IF('Tabela 1ª Fase'!E86&gt;'Tabela 1ª Fase'!C86,1,0)+IF('Tabela 1ª Fase'!E94&gt;'Tabela 1ª Fase'!C94,1,0)+IF('Tabela 1ª Fase'!E112&gt;'Tabela 1ª Fase'!C112,1,0) +IF('Tabela 1ª Fase'!E122&gt;'Tabela 1ª Fase'!C122,1,0)+IF('Tabela 1ª Fase'!E136&gt;'Tabela 1ª Fase'!C136,1,0) )</f>
        <v>5</v>
      </c>
      <c r="F8" s="22">
        <f>SUM(IF(ISNUMBER('Tabela 1ª Fase'!C18),IF('Tabela 1ª Fase'!C18='Tabela 1ª Fase'!E18,1,0))+IF(ISNUMBER('Tabela 1ª Fase'!C28),IF('Tabela 1ª Fase'!C28='Tabela 1ª Fase'!E28,1,0))+IF(ISNUMBER('Tabela 1ª Fase'!E38),IF('Tabela 1ª Fase'!E38='Tabela 1ª Fase'!C38,1,0))+IF(ISNUMBER('Tabela 1ª Fase'!C50),IF('Tabela 1ª Fase'!C50='Tabela 1ª Fase'!E50,1,0))+IF(ISNUMBER('Tabela 1ª Fase'!E60),IF('Tabela 1ª Fase'!E60='Tabela 1ª Fase'!C60,1,0))+IF(ISNUMBER('Tabela 1ª Fase'!E78),IF('Tabela 1ª Fase'!E78='Tabela 1ª Fase'!C78,1,0))+IF(ISNUMBER('Tabela 1ª Fase'!E86),IF('Tabela 1ª Fase'!E86='Tabela 1ª Fase'!C86,1,0))+IF(ISNUMBER('Tabela 1ª Fase'!E94),IF('Tabela 1ª Fase'!E94='Tabela 1ª Fase'!C94,1,0))+IF(ISNUMBER('Tabela 1ª Fase'!E112),IF('Tabela 1ª Fase'!E112='Tabela 1ª Fase'!C112,1,0)) +IF(ISNUMBER('Tabela 1ª Fase'!E122),IF('Tabela 1ª Fase'!E122='Tabela 1ª Fase'!C122,1,0))+IF(ISNUMBER('Tabela 1ª Fase'!E136),IF('Tabela 1ª Fase'!E136='Tabela 1ª Fase'!C136,1,0)))</f>
        <v>1</v>
      </c>
      <c r="G8" s="22">
        <f>SUM(IF('Tabela 1ª Fase'!C18&lt;'Tabela 1ª Fase'!E18,1,0)+IF('Tabela 1ª Fase'!C28&lt;'Tabela 1ª Fase'!E28,1,0)+IF('Tabela 1ª Fase'!E38&lt;'Tabela 1ª Fase'!C38,1,0)+IF('Tabela 1ª Fase'!C50&lt;'Tabela 1ª Fase'!E50,1,0)+IF('Tabela 1ª Fase'!E60&lt;'Tabela 1ª Fase'!C60,1,0)+IF('Tabela 1ª Fase'!E78&lt;'Tabela 1ª Fase'!C78,1,0)+IF('Tabela 1ª Fase'!E86&lt;'Tabela 1ª Fase'!C86,1,0)+IF('Tabela 1ª Fase'!E94&lt;'Tabela 1ª Fase'!C94,1,0)+IF('Tabela 1ª Fase'!E112&lt;'Tabela 1ª Fase'!C112,1,0) +IF('Tabela 1ª Fase'!E122&lt;'Tabela 1ª Fase'!C122,1,0)+IF('Tabela 1ª Fase'!E136&lt;'Tabela 1ª Fase'!C136,1,0))</f>
        <v>5</v>
      </c>
      <c r="H8" s="22">
        <f>SUM('Tabela 1ª Fase'!C18+'Tabela 1ª Fase'!C28+'Tabela 1ª Fase'!E38+'Tabela 1ª Fase'!C50+'Tabela 1ª Fase'!E60+'Tabela 1ª Fase'!E78+'Tabela 1ª Fase'!E86+'Tabela 1ª Fase'!E94+'Tabela 1ª Fase'!E112+'Tabela 1ª Fase'!E122+'Tabela 1ª Fase'!E136)</f>
        <v>22</v>
      </c>
      <c r="I8" s="22">
        <f>SUM('Tabela 1ª Fase'!E18+'Tabela 1ª Fase'!E28+'Tabela 1ª Fase'!C38+'Tabela 1ª Fase'!E50+'Tabela 1ª Fase'!C60+'Tabela 1ª Fase'!C78+'Tabela 1ª Fase'!C86+'Tabela 1ª Fase'!C94+'Tabela 1ª Fase'!C112+'Tabela 1ª Fase'!C122+'Tabela 1ª Fase'!C136)</f>
        <v>17</v>
      </c>
      <c r="J8" s="23">
        <f t="shared" si="2"/>
        <v>5</v>
      </c>
      <c r="K8" s="124" t="s">
        <v>108</v>
      </c>
      <c r="L8" s="125">
        <v>5</v>
      </c>
      <c r="M8" s="125">
        <f t="shared" si="3"/>
        <v>20</v>
      </c>
      <c r="N8" s="125">
        <v>8</v>
      </c>
      <c r="O8" s="125">
        <f t="shared" si="4"/>
        <v>28</v>
      </c>
    </row>
    <row r="9" spans="1:15" s="8" customFormat="1" ht="24.95" customHeight="1" x14ac:dyDescent="0.2">
      <c r="A9" s="21">
        <f t="shared" si="0"/>
        <v>0.48484848484848486</v>
      </c>
      <c r="B9" s="22" t="str">
        <f>Times!A1</f>
        <v>CHE</v>
      </c>
      <c r="C9" s="22">
        <f>SUM(IF(ISNUMBER('Tabela 1ª Fase'!C8),1)+IF(ISNUMBER('Tabela 1ª Fase'!C30),1)+IF(ISNUMBER('Tabela 1ª Fase'!C40),1)+IF(ISNUMBER('Tabela 1ª Fase'!C52),1)+IF(ISNUMBER('Tabela 1ª Fase'!C62),1)+IF(ISNUMBER('Tabela 1ª Fase'!C74),1)+IF(ISNUMBER('Tabela 1ª Fase'!C86),1)+IF(ISNUMBER('Tabela 1ª Fase'!C92),1)+IF(ISNUMBER('Tabela 1ª Fase'!C106),1)+IF(ISNUMBER('Tabela 1ª Fase'!C124),1)+IF(ISNUMBER('Tabela 1ª Fase'!C128),1))</f>
        <v>11</v>
      </c>
      <c r="D9" s="22">
        <f t="shared" si="1"/>
        <v>16</v>
      </c>
      <c r="E9" s="22">
        <f>SUM(IF('Tabela 1ª Fase'!C8&gt;'Tabela 1ª Fase'!E8,1,0)+IF('Tabela 1ª Fase'!C30&gt;'Tabela 1ª Fase'!E30,1,0)+IF('Tabela 1ª Fase'!C40&gt;'Tabela 1ª Fase'!E40,1,0)+IF('Tabela 1ª Fase'!C52&gt;'Tabela 1ª Fase'!E52,1,0)+IF('Tabela 1ª Fase'!C62&gt;'Tabela 1ª Fase'!E62,1,0)+IF('Tabela 1ª Fase'!C74&gt;'Tabela 1ª Fase'!E74,1,0)+IF('Tabela 1ª Fase'!C86&gt;'Tabela 1ª Fase'!E86,1,0)+IF('Tabela 1ª Fase'!C92&gt;'Tabela 1ª Fase'!E92,1,0)+IF('Tabela 1ª Fase'!C106&gt;'Tabela 1ª Fase'!E106,1,0)+IF('Tabela 1ª Fase'!C124&gt;'Tabela 1ª Fase'!E124,1,0)+IF('Tabela 1ª Fase'!C128&gt;'Tabela 1ª Fase'!E128,1,0))</f>
        <v>4</v>
      </c>
      <c r="F9" s="22">
        <f>SUM(IF(ISNUMBER('Tabela 1ª Fase'!C8),IF('Tabela 1ª Fase'!C8='Tabela 1ª Fase'!E8,1,0))+IF(ISNUMBER('Tabela 1ª Fase'!C30),IF('Tabela 1ª Fase'!C30='Tabela 1ª Fase'!E30,1,0))+IF(ISNUMBER('Tabela 1ª Fase'!C40),IF('Tabela 1ª Fase'!C40='Tabela 1ª Fase'!E40,1,0))+IF(ISNUMBER('Tabela 1ª Fase'!C52),IF('Tabela 1ª Fase'!C52='Tabela 1ª Fase'!E52,1,0))+IF(ISNUMBER('Tabela 1ª Fase'!C62),IF('Tabela 1ª Fase'!C62='Tabela 1ª Fase'!E62,1,0))+IF(ISNUMBER('Tabela 1ª Fase'!C74),IF('Tabela 1ª Fase'!C74='Tabela 1ª Fase'!E74,1,0))+IF(ISNUMBER('Tabela 1ª Fase'!C86),IF('Tabela 1ª Fase'!C86='Tabela 1ª Fase'!E86,1,0))+IF(ISNUMBER('Tabela 1ª Fase'!C92),IF('Tabela 1ª Fase'!C92='Tabela 1ª Fase'!E92,1,0))+IF(ISNUMBER('Tabela 1ª Fase'!C106),IF('Tabela 1ª Fase'!C106='Tabela 1ª Fase'!E106,1,0))+IF(ISNUMBER('Tabela 1ª Fase'!C124),IF('Tabela 1ª Fase'!C124='Tabela 1ª Fase'!E124,1,0))+IF(ISNUMBER('Tabela 1ª Fase'!C128),IF('Tabela 1ª Fase'!C128='Tabela 1ª Fase'!E128,1,0)))</f>
        <v>4</v>
      </c>
      <c r="G9" s="22">
        <f>SUM(IF('Tabela 1ª Fase'!C8&lt;'Tabela 1ª Fase'!E8,1,0)+IF('Tabela 1ª Fase'!C30&lt;'Tabela 1ª Fase'!E30,1,0)+IF('Tabela 1ª Fase'!C40&lt;'Tabela 1ª Fase'!E40,1,0)+IF('Tabela 1ª Fase'!C52&lt;'Tabela 1ª Fase'!E52,1,0)+IF('Tabela 1ª Fase'!C62&lt;'Tabela 1ª Fase'!E62,1,0)+IF('Tabela 1ª Fase'!C74&lt;'Tabela 1ª Fase'!E74,1,0)+IF('Tabela 1ª Fase'!C86&lt;'Tabela 1ª Fase'!E86,1,0)+IF('Tabela 1ª Fase'!C92&lt;'Tabela 1ª Fase'!E92,1,0)+IF('Tabela 1ª Fase'!C106&lt;'Tabela 1ª Fase'!E106,1,0)+IF('Tabela 1ª Fase'!C124&lt;'Tabela 1ª Fase'!E124,1,0)+IF('Tabela 1ª Fase'!C128&lt;'Tabela 1ª Fase'!E128,1,0))</f>
        <v>3</v>
      </c>
      <c r="H9" s="22">
        <f>SUM('Tabela 1ª Fase'!C8+'Tabela 1ª Fase'!C30+'Tabela 1ª Fase'!C40+'Tabela 1ª Fase'!C52+'Tabela 1ª Fase'!C62+'Tabela 1ª Fase'!C74+'Tabela 1ª Fase'!C86+'Tabela 1ª Fase'!C92+'Tabela 1ª Fase'!C106+'Tabela 1ª Fase'!C124+'Tabela 1ª Fase'!C128)</f>
        <v>16</v>
      </c>
      <c r="I9" s="22">
        <f>SUM('Tabela 1ª Fase'!E8+'Tabela 1ª Fase'!E30+'Tabela 1ª Fase'!E40+'Tabela 1ª Fase'!E52+'Tabela 1ª Fase'!E62+'Tabela 1ª Fase'!E74+'Tabela 1ª Fase'!E86+'Tabela 1ª Fase'!E92+'Tabela 1ª Fase'!E106+'Tabela 1ª Fase'!E124+'Tabela 1ª Fase'!E128)</f>
        <v>11</v>
      </c>
      <c r="J9" s="23">
        <f t="shared" si="2"/>
        <v>5</v>
      </c>
      <c r="K9" s="124" t="s">
        <v>108</v>
      </c>
      <c r="L9" s="125">
        <v>6</v>
      </c>
      <c r="M9" s="125">
        <f t="shared" si="3"/>
        <v>19</v>
      </c>
      <c r="N9" s="125">
        <v>7</v>
      </c>
      <c r="O9" s="125">
        <f t="shared" si="4"/>
        <v>26</v>
      </c>
    </row>
    <row r="10" spans="1:15" s="8" customFormat="1" ht="24.95" customHeight="1" x14ac:dyDescent="0.2">
      <c r="A10" s="21">
        <f t="shared" si="0"/>
        <v>0.42424242424242425</v>
      </c>
      <c r="B10" s="22" t="str">
        <f>Times!A4</f>
        <v>MIL</v>
      </c>
      <c r="C10" s="22">
        <f>SUM(IF(ISNUMBER('Tabela 1ª Fase'!E8),1)+IF(ISNUMBER('Tabela 1ª Fase'!C22),1)+IF(ISNUMBER('Tabela 1ª Fase'!C34),1)+IF(ISNUMBER('Tabela 1ª Fase'!C54),1)+IF(ISNUMBER('Tabela 1ª Fase'!C66),1)+IF(ISNUMBER('Tabela 1ª Fase'!E76),1)+IF(ISNUMBER('Tabela 1ª Fase'!C88),1)+IF(ISNUMBER('Tabela 1ª Fase'!C102),1)+IF(ISNUMBER('Tabela 1ª Fase'!C112),1)+IF(ISNUMBER('Tabela 1ª Fase'!E116),1)+IF(ISNUMBER('Tabela 1ª Fase'!C130),1))</f>
        <v>11</v>
      </c>
      <c r="D10" s="22">
        <f t="shared" si="1"/>
        <v>14</v>
      </c>
      <c r="E10" s="22">
        <f>SUM(IF('Tabela 1ª Fase'!E8&gt;'Tabela 1ª Fase'!C8,1,0)+IF('Tabela 1ª Fase'!C22&gt;'Tabela 1ª Fase'!E22,1,0)+IF('Tabela 1ª Fase'!C34&gt;'Tabela 1ª Fase'!E34,1,0)+IF('Tabela 1ª Fase'!C54&gt;'Tabela 1ª Fase'!E54,1,0)+IF('Tabela 1ª Fase'!C66&gt;'Tabela 1ª Fase'!E66,1,0)+IF('Tabela 1ª Fase'!E76&gt;'Tabela 1ª Fase'!C76,1,0)+IF('Tabela 1ª Fase'!C88&gt;'Tabela 1ª Fase'!E88,1,0)+IF('Tabela 1ª Fase'!C102&gt;'Tabela 1ª Fase'!E102,1,0) +IF('Tabela 1ª Fase'!C112&gt;'Tabela 1ª Fase'!E112,1,0)+IF('Tabela 1ª Fase'!E116&gt;'Tabela 1ª Fase'!C116,1,0)+IF('Tabela 1ª Fase'!C130&gt;'Tabela 1ª Fase'!E130,1,0))</f>
        <v>3</v>
      </c>
      <c r="F10" s="22">
        <f>SUM(IF(ISNUMBER('Tabela 1ª Fase'!E8),IF('Tabela 1ª Fase'!E8='Tabela 1ª Fase'!C8,1,0))+IF(ISNUMBER('Tabela 1ª Fase'!C22),IF('Tabela 1ª Fase'!C22='Tabela 1ª Fase'!E22,1,0))+IF(ISNUMBER('Tabela 1ª Fase'!C34),IF('Tabela 1ª Fase'!C34='Tabela 1ª Fase'!E34,1,0))+IF(ISNUMBER('Tabela 1ª Fase'!C54),IF('Tabela 1ª Fase'!C54='Tabela 1ª Fase'!E54,1,0))+IF(ISNUMBER('Tabela 1ª Fase'!C66),IF('Tabela 1ª Fase'!C66='Tabela 1ª Fase'!E66,1,0))+IF(ISNUMBER('Tabela 1ª Fase'!E76),IF('Tabela 1ª Fase'!E76='Tabela 1ª Fase'!C76,1,0))+IF(ISNUMBER('Tabela 1ª Fase'!C88),IF('Tabela 1ª Fase'!C88='Tabela 1ª Fase'!E88,1,0))+IF(ISNUMBER('Tabela 1ª Fase'!C102),IF('Tabela 1ª Fase'!C102='Tabela 1ª Fase'!E102,1,0)) +IF(ISNUMBER('Tabela 1ª Fase'!C112),IF('Tabela 1ª Fase'!C112='Tabela 1ª Fase'!E112,1,0))+IF(ISNUMBER('Tabela 1ª Fase'!E116),IF('Tabela 1ª Fase'!E116='Tabela 1ª Fase'!C116,1,0))+IF(ISNUMBER('Tabela 1ª Fase'!C130),IF('Tabela 1ª Fase'!C130='Tabela 1ª Fase'!E130,1,0)))</f>
        <v>5</v>
      </c>
      <c r="G10" s="22">
        <f>SUM(IF('Tabela 1ª Fase'!E8&lt;'Tabela 1ª Fase'!C8,1,0)+IF('Tabela 1ª Fase'!C22&lt;'Tabela 1ª Fase'!E22,1,0)+IF('Tabela 1ª Fase'!C34&lt;'Tabela 1ª Fase'!E34,1,0)+IF('Tabela 1ª Fase'!C54&lt;'Tabela 1ª Fase'!E54,1,0)+IF('Tabela 1ª Fase'!C66&lt;'Tabela 1ª Fase'!E66,1,0)+IF('Tabela 1ª Fase'!E76&lt;'Tabela 1ª Fase'!C76,1,0)+IF('Tabela 1ª Fase'!C88&lt;'Tabela 1ª Fase'!E88,1,0)+IF('Tabela 1ª Fase'!C102&lt;'Tabela 1ª Fase'!E102,1,0) +IF('Tabela 1ª Fase'!C112&lt;'Tabela 1ª Fase'!E112,1,0)+IF('Tabela 1ª Fase'!E116&lt;'Tabela 1ª Fase'!C116,1,0)+IF('Tabela 1ª Fase'!C130&lt;'Tabela 1ª Fase'!E130,1,0))</f>
        <v>3</v>
      </c>
      <c r="H10" s="22">
        <f>SUM('Tabela 1ª Fase'!E8+'Tabela 1ª Fase'!C22+'Tabela 1ª Fase'!C34+'Tabela 1ª Fase'!C54+'Tabela 1ª Fase'!C66+'Tabela 1ª Fase'!E76+'Tabela 1ª Fase'!C88+'Tabela 1ª Fase'!C102+'Tabela 1ª Fase'!C112+'Tabela 1ª Fase'!E116+'Tabela 1ª Fase'!C130)</f>
        <v>15</v>
      </c>
      <c r="I10" s="22">
        <f>SUM('Tabela 1ª Fase'!C8+'Tabela 1ª Fase'!E22+'Tabela 1ª Fase'!E34+'Tabela 1ª Fase'!E54+'Tabela 1ª Fase'!E66+'Tabela 1ª Fase'!C76+'Tabela 1ª Fase'!E88+'Tabela 1ª Fase'!E102+'Tabela 1ª Fase'!E112+'Tabela 1ª Fase'!C116+'Tabela 1ª Fase'!E130)</f>
        <v>16</v>
      </c>
      <c r="J10" s="23">
        <f t="shared" si="2"/>
        <v>-1</v>
      </c>
      <c r="K10" s="124" t="s">
        <v>108</v>
      </c>
      <c r="L10" s="125">
        <v>7</v>
      </c>
      <c r="M10" s="125">
        <f t="shared" si="3"/>
        <v>18</v>
      </c>
      <c r="N10" s="125">
        <v>6</v>
      </c>
      <c r="O10" s="125">
        <f t="shared" si="4"/>
        <v>24</v>
      </c>
    </row>
    <row r="11" spans="1:15" s="8" customFormat="1" ht="24.95" customHeight="1" x14ac:dyDescent="0.2">
      <c r="A11" s="21">
        <f t="shared" si="0"/>
        <v>0.36363636363636365</v>
      </c>
      <c r="B11" s="22" t="str">
        <f>Times!A2</f>
        <v>JUV</v>
      </c>
      <c r="C11" s="22">
        <f>SUM(IF(ISNUMBER('Tabela 1ª Fase'!C10),1)+IF(ISNUMBER('Tabela 1ª Fase'!C20),1)+IF(ISNUMBER('Tabela 1ª Fase'!C32),1)+IF(ISNUMBER('Tabela 1ª Fase'!E52),1)+IF(ISNUMBER('Tabela 1ª Fase'!C64),1)+IF(ISNUMBER('Tabela 1ª Fase'!C76),1)+IF(ISNUMBER('Tabela 1ª Fase'!C90),1)+IF(ISNUMBER('Tabela 1ª Fase'!C98),1)+IF(ISNUMBER('Tabela 1ª Fase'!C110),1)+IF(ISNUMBER('Tabela 1ª Fase'!C122),1)+IF(ISNUMBER('Tabela 1ª Fase'!C134),1))</f>
        <v>11</v>
      </c>
      <c r="D11" s="22">
        <f t="shared" si="1"/>
        <v>12</v>
      </c>
      <c r="E11" s="22">
        <f>SUM(IF('Tabela 1ª Fase'!C10&gt;'Tabela 1ª Fase'!E10,1,0)+IF('Tabela 1ª Fase'!C20&gt;'Tabela 1ª Fase'!E20,1,0)+IF('Tabela 1ª Fase'!C32&gt;'Tabela 1ª Fase'!E32,1,0)+IF('Tabela 1ª Fase'!E52&gt;'Tabela 1ª Fase'!C52,1,0)+IF('Tabela 1ª Fase'!C64&gt;'Tabela 1ª Fase'!E64,1,0)+IF('Tabela 1ª Fase'!C76&gt;'Tabela 1ª Fase'!E76,1,0)+IF('Tabela 1ª Fase'!C90&gt;'Tabela 1ª Fase'!E90,1,0)+IF('Tabela 1ª Fase'!C98&gt;'Tabela 1ª Fase'!E98,1,0) +IF('Tabela 1ª Fase'!C110&gt;'Tabela 1ª Fase'!E110,1,0)+IF('Tabela 1ª Fase'!C122&gt;'Tabela 1ª Fase'!E122,1,0)+IF('Tabela 1ª Fase'!C134&gt;'Tabela 1ª Fase'!E134,1,0))</f>
        <v>3</v>
      </c>
      <c r="F11" s="22">
        <f>SUM(IF(ISNUMBER('Tabela 1ª Fase'!C10),IF('Tabela 1ª Fase'!C10='Tabela 1ª Fase'!E10,1,0))+IF(ISNUMBER('Tabela 1ª Fase'!C20),IF('Tabela 1ª Fase'!C20='Tabela 1ª Fase'!E20,1,0))+IF(ISNUMBER('Tabela 1ª Fase'!C32),IF('Tabela 1ª Fase'!C32='Tabela 1ª Fase'!E32,1,0))+IF(ISNUMBER('Tabela 1ª Fase'!E52),IF('Tabela 1ª Fase'!E52='Tabela 1ª Fase'!C52,1,0))+IF(ISNUMBER('Tabela 1ª Fase'!C64),IF('Tabela 1ª Fase'!C64='Tabela 1ª Fase'!E64,1,0))+IF(ISNUMBER('Tabela 1ª Fase'!C76),IF('Tabela 1ª Fase'!C76='Tabela 1ª Fase'!E76,1,0))+IF(ISNUMBER('Tabela 1ª Fase'!C90),IF('Tabela 1ª Fase'!C90='Tabela 1ª Fase'!E90,1,0))+IF(ISNUMBER('Tabela 1ª Fase'!C98),IF('Tabela 1ª Fase'!C98='Tabela 1ª Fase'!E98,1,0)) +IF(ISNUMBER('Tabela 1ª Fase'!C110),IF('Tabela 1ª Fase'!C110='Tabela 1ª Fase'!E110,1,0))+IF(ISNUMBER('Tabela 1ª Fase'!C122),IF('Tabela 1ª Fase'!C122='Tabela 1ª Fase'!E122,1,0))+IF(ISNUMBER('Tabela 1ª Fase'!C134),IF('Tabela 1ª Fase'!C134='Tabela 1ª Fase'!E134,1,0)))</f>
        <v>3</v>
      </c>
      <c r="G11" s="22">
        <f>SUM(IF('Tabela 1ª Fase'!C10&lt;'Tabela 1ª Fase'!E10,1,0)+IF('Tabela 1ª Fase'!C20&lt;'Tabela 1ª Fase'!E20,1,0)+IF('Tabela 1ª Fase'!C32&lt;'Tabela 1ª Fase'!E32,1,0)+IF('Tabela 1ª Fase'!E52&lt;'Tabela 1ª Fase'!C52,1,0)+IF('Tabela 1ª Fase'!C64&lt;'Tabela 1ª Fase'!E64,1,0)+IF('Tabela 1ª Fase'!C76&lt;'Tabela 1ª Fase'!E76,1,0)+IF('Tabela 1ª Fase'!C90&lt;'Tabela 1ª Fase'!E90,1,0)+IF('Tabela 1ª Fase'!C98&lt;'Tabela 1ª Fase'!E98,1,0) +IF('Tabela 1ª Fase'!C110&lt;'Tabela 1ª Fase'!E110,1,0)+IF('Tabela 1ª Fase'!C122&lt;'Tabela 1ª Fase'!E122,1,0)+IF('Tabela 1ª Fase'!C134&lt;'Tabela 1ª Fase'!E134,1,0))</f>
        <v>5</v>
      </c>
      <c r="H11" s="22">
        <f>SUM('Tabela 1ª Fase'!C10+'Tabela 1ª Fase'!C20+'Tabela 1ª Fase'!C32+'Tabela 1ª Fase'!E52+'Tabela 1ª Fase'!C64+'Tabela 1ª Fase'!C76+'Tabela 1ª Fase'!C90+'Tabela 1ª Fase'!C98+'Tabela 1ª Fase'!C110+'Tabela 1ª Fase'!C122+'Tabela 1ª Fase'!C134)</f>
        <v>9</v>
      </c>
      <c r="I11" s="22">
        <f>SUM('Tabela 1ª Fase'!E10+'Tabela 1ª Fase'!E20+'Tabela 1ª Fase'!E32+'Tabela 1ª Fase'!C52+'Tabela 1ª Fase'!E64+'Tabela 1ª Fase'!E76+'Tabela 1ª Fase'!E90+'Tabela 1ª Fase'!E98+'Tabela 1ª Fase'!E110+'Tabela 1ª Fase'!E122+'Tabela 1ª Fase'!E134)</f>
        <v>16</v>
      </c>
      <c r="J11" s="23">
        <f t="shared" si="2"/>
        <v>-7</v>
      </c>
      <c r="K11" s="124" t="s">
        <v>108</v>
      </c>
      <c r="L11" s="125">
        <v>8</v>
      </c>
      <c r="M11" s="125">
        <f t="shared" si="3"/>
        <v>17</v>
      </c>
      <c r="N11" s="125">
        <v>5</v>
      </c>
      <c r="O11" s="125">
        <f t="shared" si="4"/>
        <v>22</v>
      </c>
    </row>
    <row r="12" spans="1:15" s="8" customFormat="1" ht="24.95" customHeight="1" x14ac:dyDescent="0.2">
      <c r="A12" s="21">
        <f t="shared" si="0"/>
        <v>0.33333333333333331</v>
      </c>
      <c r="B12" s="22" t="str">
        <f>Times!A8</f>
        <v>ROM</v>
      </c>
      <c r="C12" s="22">
        <f>SUM(IF(ISNUMBER('Tabela 1ª Fase'!C16),1)+IF(ISNUMBER('Tabela 1ª Fase'!E24),1)+IF(ISNUMBER('Tabela 1ª Fase'!E40),1)+IF(ISNUMBER('Tabela 1ª Fase'!E48),1)+IF(ISNUMBER('Tabela 1ª Fase'!E66),1)+IF(ISNUMBER('Tabela 1ª Fase'!C78),1)+IF(ISNUMBER('Tabela 1ª Fase'!E90),1)+IF(ISNUMBER('Tabela 1ª Fase'!C100),1)+IF(ISNUMBER('Tabela 1ª Fase'!E108),1)+IF(ISNUMBER('Tabela 1ª Fase'!E118),1)+IF(ISNUMBER('Tabela 1ª Fase'!C132),1))</f>
        <v>11</v>
      </c>
      <c r="D12" s="22">
        <f t="shared" si="1"/>
        <v>11</v>
      </c>
      <c r="E12" s="22">
        <f>SUM(IF('Tabela 1ª Fase'!C16&gt;'Tabela 1ª Fase'!E16,1,0)+IF('Tabela 1ª Fase'!E24&gt;'Tabela 1ª Fase'!C24,1,0)+IF('Tabela 1ª Fase'!E40&gt;'Tabela 1ª Fase'!C40,1,0)+IF('Tabela 1ª Fase'!E48&gt;'Tabela 1ª Fase'!C48,1,0)+IF('Tabela 1ª Fase'!E66&gt;'Tabela 1ª Fase'!C66,1,0)+IF('Tabela 1ª Fase'!C78&gt;'Tabela 1ª Fase'!E78,1,0)+IF('Tabela 1ª Fase'!E90&gt;'Tabela 1ª Fase'!C90,1,0)+IF('Tabela 1ª Fase'!C100&gt;'Tabela 1ª Fase'!E100,1,0)+IF('Tabela 1ª Fase'!E108&gt;'Tabela 1ª Fase'!C108,1,0) +IF('Tabela 1ª Fase'!E118&gt;'Tabela 1ª Fase'!C118,1,0)+IF('Tabela 1ª Fase'!C132&gt;'Tabela 1ª Fase'!E132,1,0))</f>
        <v>3</v>
      </c>
      <c r="F12" s="22">
        <f>SUM(IF(ISNUMBER('Tabela 1ª Fase'!C16),IF('Tabela 1ª Fase'!C16='Tabela 1ª Fase'!E16,1,0))+IF(ISNUMBER('Tabela 1ª Fase'!E24),IF('Tabela 1ª Fase'!E24='Tabela 1ª Fase'!C24,1,0))+IF(ISNUMBER('Tabela 1ª Fase'!E40),IF('Tabela 1ª Fase'!E40='Tabela 1ª Fase'!C40,1,0))+IF(ISNUMBER('Tabela 1ª Fase'!E48),IF('Tabela 1ª Fase'!E48='Tabela 1ª Fase'!C48,1,0))+IF(ISNUMBER('Tabela 1ª Fase'!E66),IF('Tabela 1ª Fase'!E66='Tabela 1ª Fase'!C66,1,0))+IF(ISNUMBER('Tabela 1ª Fase'!C78),IF('Tabela 1ª Fase'!C78='Tabela 1ª Fase'!E78,1,0))+IF(ISNUMBER('Tabela 1ª Fase'!E90),IF('Tabela 1ª Fase'!E90='Tabela 1ª Fase'!C90,1,0))+IF(ISNUMBER('Tabela 1ª Fase'!C100),IF('Tabela 1ª Fase'!C100='Tabela 1ª Fase'!E100,1,0))+IF(ISNUMBER('Tabela 1ª Fase'!E108),IF('Tabela 1ª Fase'!E108='Tabela 1ª Fase'!C108,1,0)) +IF(ISNUMBER('Tabela 1ª Fase'!E118),IF('Tabela 1ª Fase'!E118='Tabela 1ª Fase'!C118,1,0))+IF(ISNUMBER('Tabela 1ª Fase'!C132),IF('Tabela 1ª Fase'!C132='Tabela 1ª Fase'!E132,1,0)))</f>
        <v>2</v>
      </c>
      <c r="G12" s="22">
        <f>SUM(IF('Tabela 1ª Fase'!C16&lt;'Tabela 1ª Fase'!E16,1,0)+IF('Tabela 1ª Fase'!E24&lt;'Tabela 1ª Fase'!C24,1,0)+IF('Tabela 1ª Fase'!E40&lt;'Tabela 1ª Fase'!C40,1,0)+IF('Tabela 1ª Fase'!E48&lt;'Tabela 1ª Fase'!C48,1,0)+IF('Tabela 1ª Fase'!E66&lt;'Tabela 1ª Fase'!C66,1,0)+IF('Tabela 1ª Fase'!C78&lt;'Tabela 1ª Fase'!E78,1,0)+IF('Tabela 1ª Fase'!E90&lt;'Tabela 1ª Fase'!C90,1,0)+IF('Tabela 1ª Fase'!C100&lt;'Tabela 1ª Fase'!E100,1,0)+IF('Tabela 1ª Fase'!E108&lt;'Tabela 1ª Fase'!C108,1,0) +IF('Tabela 1ª Fase'!E118&lt;'Tabela 1ª Fase'!C118,1,0)+IF('Tabela 1ª Fase'!C132&lt;'Tabela 1ª Fase'!E132,1,0))</f>
        <v>6</v>
      </c>
      <c r="H12" s="22">
        <f>SUM('Tabela 1ª Fase'!C16+'Tabela 1ª Fase'!E24+'Tabela 1ª Fase'!E40+'Tabela 1ª Fase'!E48+'Tabela 1ª Fase'!E66+'Tabela 1ª Fase'!C78+'Tabela 1ª Fase'!E90+'Tabela 1ª Fase'!C100+'Tabela 1ª Fase'!E108+'Tabela 1ª Fase'!E118+'Tabela 1ª Fase'!C132)</f>
        <v>16</v>
      </c>
      <c r="I12" s="22">
        <f>SUM('Tabela 1ª Fase'!E16+'Tabela 1ª Fase'!C24+'Tabela 1ª Fase'!C40+'Tabela 1ª Fase'!C48+'Tabela 1ª Fase'!C66+'Tabela 1ª Fase'!E78+'Tabela 1ª Fase'!C90+'Tabela 1ª Fase'!E100+'Tabela 1ª Fase'!C108+'Tabela 1ª Fase'!C118+'Tabela 1ª Fase'!E132)</f>
        <v>20</v>
      </c>
      <c r="J12" s="23">
        <f t="shared" si="2"/>
        <v>-4</v>
      </c>
      <c r="K12" s="124" t="s">
        <v>109</v>
      </c>
      <c r="L12" s="125">
        <v>9</v>
      </c>
      <c r="M12" s="125">
        <f t="shared" si="3"/>
        <v>16</v>
      </c>
      <c r="N12" s="125">
        <v>2</v>
      </c>
      <c r="O12" s="125">
        <f t="shared" si="4"/>
        <v>18</v>
      </c>
    </row>
    <row r="13" spans="1:15" s="8" customFormat="1" ht="24.95" customHeight="1" x14ac:dyDescent="0.2">
      <c r="A13" s="21">
        <f t="shared" si="0"/>
        <v>0.33333333333333331</v>
      </c>
      <c r="B13" s="22" t="str">
        <f>Times!A10</f>
        <v>RIV</v>
      </c>
      <c r="C13" s="22">
        <f>SUM(IF(ISNUMBER('Tabela 1ª Fase'!E14),1)+IF(ISNUMBER('Tabela 1ª Fase'!E26),1)+IF(ISNUMBER('Tabela 1ª Fase'!E34),1)+IF(ISNUMBER('Tabela 1ª Fase'!E50),1)+IF(ISNUMBER('Tabela 1ª Fase'!E56),1)+IF(ISNUMBER('Tabela 1ª Fase'!E70),1)+IF(ISNUMBER('Tabela 1ª Fase'!C84),1)+IF(ISNUMBER('Tabela 1ª Fase'!E92),1)+IF(ISNUMBER('Tabela 1ª Fase'!E110),1)+IF(ISNUMBER('Tabela 1ª Fase'!C120),1)+IF(ISNUMBER('Tabela 1ª Fase'!E132),1))</f>
        <v>11</v>
      </c>
      <c r="D13" s="22">
        <f t="shared" si="1"/>
        <v>11</v>
      </c>
      <c r="E13" s="22">
        <f>SUM(IF('Tabela 1ª Fase'!E14&gt;'Tabela 1ª Fase'!C14,1,0)+IF('Tabela 1ª Fase'!E26&gt;'Tabela 1ª Fase'!C26,1,0)+IF('Tabela 1ª Fase'!E34&gt;'Tabela 1ª Fase'!C34,1,0)+IF('Tabela 1ª Fase'!E50&gt;'Tabela 1ª Fase'!C50,1,0)+IF('Tabela 1ª Fase'!E56&gt;'Tabela 1ª Fase'!C56,1,0)+IF('Tabela 1ª Fase'!E70&gt;'Tabela 1ª Fase'!C70,1,0)+IF('Tabela 1ª Fase'!C84&gt;'Tabela 1ª Fase'!E84,1,0)+IF('Tabela 1ª Fase'!E92&gt;'Tabela 1ª Fase'!C92,1,0)+IF('Tabela 1ª Fase'!E110&gt;'Tabela 1ª Fase'!C110,1,0) +IF('Tabela 1ª Fase'!C120&gt;'Tabela 1ª Fase'!E120,1,0)+IF('Tabela 1ª Fase'!E132&gt;'Tabela 1ª Fase'!C132,1,0))</f>
        <v>3</v>
      </c>
      <c r="F13" s="22">
        <f>SUM(IF(ISNUMBER('Tabela 1ª Fase'!E14),IF('Tabela 1ª Fase'!E14='Tabela 1ª Fase'!C14,1,0))+IF(ISNUMBER('Tabela 1ª Fase'!E26),IF('Tabela 1ª Fase'!E26='Tabela 1ª Fase'!C26,1,0))+IF(ISNUMBER('Tabela 1ª Fase'!E34),IF('Tabela 1ª Fase'!E34='Tabela 1ª Fase'!C34,1,0))+IF(ISNUMBER('Tabela 1ª Fase'!E50),IF('Tabela 1ª Fase'!E50='Tabela 1ª Fase'!C50,1,0))+IF(ISNUMBER('Tabela 1ª Fase'!E56),IF('Tabela 1ª Fase'!E56='Tabela 1ª Fase'!C56,1,0))+IF(ISNUMBER('Tabela 1ª Fase'!E70),IF('Tabela 1ª Fase'!E70='Tabela 1ª Fase'!C70,1,0))+IF(ISNUMBER('Tabela 1ª Fase'!C84),IF('Tabela 1ª Fase'!C84='Tabela 1ª Fase'!E84,1,0))+IF(ISNUMBER('Tabela 1ª Fase'!E92),IF('Tabela 1ª Fase'!E92='Tabela 1ª Fase'!C92,1,0))+IF(ISNUMBER('Tabela 1ª Fase'!E110),IF('Tabela 1ª Fase'!E110='Tabela 1ª Fase'!C110,1,0)) +IF(ISNUMBER('Tabela 1ª Fase'!C120),IF('Tabela 1ª Fase'!C120='Tabela 1ª Fase'!E120,1,0))+IF(ISNUMBER('Tabela 1ª Fase'!E132),IF('Tabela 1ª Fase'!E132='Tabela 1ª Fase'!C132,1,0)))</f>
        <v>2</v>
      </c>
      <c r="G13" s="22">
        <f>SUM(IF('Tabela 1ª Fase'!E14&lt;'Tabela 1ª Fase'!C14,1,0)+IF('Tabela 1ª Fase'!E26&lt;'Tabela 1ª Fase'!C26,1,0)+IF('Tabela 1ª Fase'!E34&lt;'Tabela 1ª Fase'!C34,1,0)+IF('Tabela 1ª Fase'!E50&lt;'Tabela 1ª Fase'!C50,1,0)+IF('Tabela 1ª Fase'!E56&lt;'Tabela 1ª Fase'!C56,1,0)+IF('Tabela 1ª Fase'!E70&lt;'Tabela 1ª Fase'!C70,1,0)+IF('Tabela 1ª Fase'!C84&lt;'Tabela 1ª Fase'!E84,1,0)+IF('Tabela 1ª Fase'!E92&lt;'Tabela 1ª Fase'!C92,1,0)+IF('Tabela 1ª Fase'!E110&lt;'Tabela 1ª Fase'!C110,1,0) +IF('Tabela 1ª Fase'!C120&lt;'Tabela 1ª Fase'!E120,1,0)+IF('Tabela 1ª Fase'!E132&lt;'Tabela 1ª Fase'!C132,1,0))</f>
        <v>6</v>
      </c>
      <c r="H13" s="22">
        <f>SUM('Tabela 1ª Fase'!E14+'Tabela 1ª Fase'!E26+'Tabela 1ª Fase'!E34+'Tabela 1ª Fase'!E50+'Tabela 1ª Fase'!E56+'Tabela 1ª Fase'!E70+'Tabela 1ª Fase'!C84+'Tabela 1ª Fase'!E92+'Tabela 1ª Fase'!E110+'Tabela 1ª Fase'!C120+'Tabela 1ª Fase'!E132)</f>
        <v>12</v>
      </c>
      <c r="I13" s="22">
        <f>SUM('Tabela 1ª Fase'!C14+'Tabela 1ª Fase'!C26+'Tabela 1ª Fase'!C34+'Tabela 1ª Fase'!C50+'Tabela 1ª Fase'!C56+'Tabela 1ª Fase'!C70+'Tabela 1ª Fase'!E84+'Tabela 1ª Fase'!C92+'Tabela 1ª Fase'!C110+'Tabela 1ª Fase'!E120+'Tabela 1ª Fase'!C132)</f>
        <v>18</v>
      </c>
      <c r="J13" s="23">
        <f t="shared" si="2"/>
        <v>-6</v>
      </c>
      <c r="K13" s="124" t="s">
        <v>109</v>
      </c>
      <c r="L13" s="125">
        <v>10</v>
      </c>
      <c r="M13" s="125">
        <f t="shared" si="3"/>
        <v>15</v>
      </c>
      <c r="N13" s="125">
        <v>4</v>
      </c>
      <c r="O13" s="125">
        <f t="shared" si="4"/>
        <v>19</v>
      </c>
    </row>
    <row r="14" spans="1:15" s="8" customFormat="1" ht="24.95" customHeight="1" x14ac:dyDescent="0.2">
      <c r="A14" s="21">
        <f t="shared" si="0"/>
        <v>0.30303030303030304</v>
      </c>
      <c r="B14" s="22" t="str">
        <f>Times!A7</f>
        <v>LYO</v>
      </c>
      <c r="C14" s="22">
        <f>SUM(IF(ISNUMBER('Tabela 1ª Fase'!C14),1)+IF(ISNUMBER('Tabela 1ª Fase'!E22),1)+IF(ISNUMBER('Tabela 1ª Fase'!C38),1)+IF(ISNUMBER('Tabela 1ª Fase'!C48),1)+IF(ISNUMBER('Tabela 1ª Fase'!E62),1)+IF(ISNUMBER('Tabela 1ª Fase'!E68),1)+IF(ISNUMBER('Tabela 1ª Fase'!E82),1)+IF(ISNUMBER('Tabela 1ª Fase'!E96),1)+IF(ISNUMBER('Tabela 1ª Fase'!C114),1)+IF(ISNUMBER('Tabela 1ª Fase'!C126),1)+IF(ISNUMBER('Tabela 1ª Fase'!E134),1))</f>
        <v>11</v>
      </c>
      <c r="D14" s="22">
        <f t="shared" si="1"/>
        <v>10</v>
      </c>
      <c r="E14" s="22">
        <f>SUM(IF('Tabela 1ª Fase'!C14&gt;'Tabela 1ª Fase'!E14,1,0)+IF('Tabela 1ª Fase'!E22&gt;'Tabela 1ª Fase'!C22,1,0)+IF('Tabela 1ª Fase'!C38&gt;'Tabela 1ª Fase'!E38,1,0)+IF('Tabela 1ª Fase'!C48&gt;'Tabela 1ª Fase'!E48,1,0)+IF('Tabela 1ª Fase'!E62&gt;'Tabela 1ª Fase'!C62,1,0)+IF('Tabela 1ª Fase'!E68&gt;'Tabela 1ª Fase'!C68,1,0)+IF('Tabela 1ª Fase'!E82&gt;'Tabela 1ª Fase'!C82,1,0)+IF('Tabela 1ª Fase'!E96&gt;'Tabela 1ª Fase'!C96,1,0)+IF('Tabela 1ª Fase'!C114&gt;'Tabela 1ª Fase'!E114,1,0) +IF('Tabela 1ª Fase'!C126&gt;'Tabela 1ª Fase'!E126,1,0)+IF('Tabela 1ª Fase'!E134&gt;'Tabela 1ª Fase'!C134,1,0))</f>
        <v>2</v>
      </c>
      <c r="F14" s="22">
        <f>SUM(IF(ISNUMBER('Tabela 1ª Fase'!C14),IF('Tabela 1ª Fase'!C14='Tabela 1ª Fase'!E14,1,0))+IF(ISNUMBER('Tabela 1ª Fase'!E22),IF('Tabela 1ª Fase'!E22='Tabela 1ª Fase'!C22,1,0))+IF(ISNUMBER('Tabela 1ª Fase'!C38),IF('Tabela 1ª Fase'!C38='Tabela 1ª Fase'!E38,1,0))+IF(ISNUMBER('Tabela 1ª Fase'!C48),IF('Tabela 1ª Fase'!C48='Tabela 1ª Fase'!E48,1,0))+IF(ISNUMBER('Tabela 1ª Fase'!E62),IF('Tabela 1ª Fase'!E62='Tabela 1ª Fase'!C62,1,0))+IF(ISNUMBER('Tabela 1ª Fase'!E68),IF('Tabela 1ª Fase'!E68='Tabela 1ª Fase'!C68,1,0))+IF(ISNUMBER('Tabela 1ª Fase'!E82),IF('Tabela 1ª Fase'!E82='Tabela 1ª Fase'!C82,1,0))+IF(ISNUMBER('Tabela 1ª Fase'!E96),IF('Tabela 1ª Fase'!E96='Tabela 1ª Fase'!C96,1,0))+IF(ISNUMBER('Tabela 1ª Fase'!C114),IF('Tabela 1ª Fase'!C114='Tabela 1ª Fase'!E114,1,0)) +IF(ISNUMBER('Tabela 1ª Fase'!C126),IF('Tabela 1ª Fase'!C126='Tabela 1ª Fase'!E126,1,0)+IF(ISNUMBER('Tabela 1ª Fase'!E134),IF('Tabela 1ª Fase'!E134='Tabela 1ª Fase'!C134,1,0))))</f>
        <v>4</v>
      </c>
      <c r="G14" s="22">
        <f>SUM(IF('Tabela 1ª Fase'!C14&lt;'Tabela 1ª Fase'!E14,1,0)+IF('Tabela 1ª Fase'!E22&lt;'Tabela 1ª Fase'!C22,1,0)+IF('Tabela 1ª Fase'!C38&lt;'Tabela 1ª Fase'!E38,1,0)+IF('Tabela 1ª Fase'!C48&lt;'Tabela 1ª Fase'!E48,1,0)+IF('Tabela 1ª Fase'!E62&lt;'Tabela 1ª Fase'!C62,1,0)+IF('Tabela 1ª Fase'!E68&lt;'Tabela 1ª Fase'!C68,1,0)+IF('Tabela 1ª Fase'!E82&lt;'Tabela 1ª Fase'!C82,1,0)+IF('Tabela 1ª Fase'!E96&lt;'Tabela 1ª Fase'!C96,1,0)+IF('Tabela 1ª Fase'!C114&lt;'Tabela 1ª Fase'!E114,1,0) +IF('Tabela 1ª Fase'!C126&lt;'Tabela 1ª Fase'!E126,1,0)+IF('Tabela 1ª Fase'!E134&lt;'Tabela 1ª Fase'!C134,1,0))</f>
        <v>5</v>
      </c>
      <c r="H14" s="22">
        <f>SUM('Tabela 1ª Fase'!C14+'Tabela 1ª Fase'!E22+'Tabela 1ª Fase'!C38+'Tabela 1ª Fase'!C48+'Tabela 1ª Fase'!E62+'Tabela 1ª Fase'!E68+'Tabela 1ª Fase'!E82+'Tabela 1ª Fase'!E96+'Tabela 1ª Fase'!C114+'Tabela 1ª Fase'!C126+'Tabela 1ª Fase'!E134)</f>
        <v>12</v>
      </c>
      <c r="I14" s="22">
        <f>SUM('Tabela 1ª Fase'!E14+'Tabela 1ª Fase'!C22+'Tabela 1ª Fase'!E38+'Tabela 1ª Fase'!E48+'Tabela 1ª Fase'!C62+'Tabela 1ª Fase'!C68+'Tabela 1ª Fase'!C82+'Tabela 1ª Fase'!C96+'Tabela 1ª Fase'!E114+'Tabela 1ª Fase'!E126+'Tabela 1ª Fase'!C134)</f>
        <v>19</v>
      </c>
      <c r="J14" s="23">
        <f t="shared" si="2"/>
        <v>-7</v>
      </c>
      <c r="K14" s="124" t="s">
        <v>109</v>
      </c>
      <c r="L14" s="125">
        <v>11</v>
      </c>
      <c r="M14" s="125">
        <f t="shared" si="3"/>
        <v>14</v>
      </c>
      <c r="N14" s="125">
        <v>1</v>
      </c>
      <c r="O14" s="125">
        <f t="shared" si="4"/>
        <v>15</v>
      </c>
    </row>
    <row r="15" spans="1:15" s="8" customFormat="1" ht="24.95" customHeight="1" thickBot="1" x14ac:dyDescent="0.25">
      <c r="A15" s="24">
        <f t="shared" si="0"/>
        <v>0.21212121212121213</v>
      </c>
      <c r="B15" s="25" t="str">
        <f>Times!A5</f>
        <v>SCR</v>
      </c>
      <c r="C15" s="25">
        <f>SUM(IF(ISNUMBER('Tabela 1ª Fase'!E10),1)+IF(ISNUMBER('Tabela 1ª Fase'!C26),1)+IF(ISNUMBER('Tabela 1ª Fase'!C36),1)+IF(ISNUMBER('Tabela 1ª Fase'!C46),1)+IF(ISNUMBER('Tabela 1ª Fase'!C60),1)+IF(ISNUMBER('Tabela 1ª Fase'!C72),1)+IF(ISNUMBER('Tabela 1ª Fase'!E80),1)+IF(ISNUMBER('Tabela 1ª Fase'!C96),1)+IF(ISNUMBER('Tabela 1ª Fase'!E106),1)+IF(ISNUMBER('Tabela 1ª Fase'!C118),1) +IF(ISNUMBER('Tabela 1ª Fase'!E130),1))</f>
        <v>11</v>
      </c>
      <c r="D15" s="25">
        <f t="shared" si="1"/>
        <v>7</v>
      </c>
      <c r="E15" s="25">
        <f>SUM(IF('Tabela 1ª Fase'!E10&gt;'Tabela 1ª Fase'!C10,1,0)+IF('Tabela 1ª Fase'!C26&gt;'Tabela 1ª Fase'!E26,1,0)+IF('Tabela 1ª Fase'!C36&gt;'Tabela 1ª Fase'!E36,1,0)+IF('Tabela 1ª Fase'!C46&gt;'Tabela 1ª Fase'!E46,1,0)+IF('Tabela 1ª Fase'!C60&gt;'Tabela 1ª Fase'!E60,1,0)+IF('Tabela 1ª Fase'!C72&gt;'Tabela 1ª Fase'!E72,1,0)+IF('Tabela 1ª Fase'!E80&gt;'Tabela 1ª Fase'!C80,1,0)+IF('Tabela 1ª Fase'!C96&gt;'Tabela 1ª Fase'!E96,1,0)+IF('Tabela 1ª Fase'!E106&gt;'Tabela 1ª Fase'!C106,1,0) +IF('Tabela 1ª Fase'!C118&gt;'Tabela 1ª Fase'!E118,1,0) +IF('Tabela 1ª Fase'!E130&gt;'Tabela 1ª Fase'!C130,1,0))</f>
        <v>2</v>
      </c>
      <c r="F15" s="25">
        <f>SUM(IF(ISNUMBER('Tabela 1ª Fase'!E10),IF('Tabela 1ª Fase'!E10='Tabela 1ª Fase'!C10,1,0))+IF(ISNUMBER('Tabela 1ª Fase'!C26),IF('Tabela 1ª Fase'!C26='Tabela 1ª Fase'!E26,1,0))+IF(ISNUMBER('Tabela 1ª Fase'!C36),IF('Tabela 1ª Fase'!C36='Tabela 1ª Fase'!E36,1,0))+IF(ISNUMBER('Tabela 1ª Fase'!C46),IF('Tabela 1ª Fase'!C46='Tabela 1ª Fase'!E46,1,0))+IF(ISNUMBER('Tabela 1ª Fase'!C60),IF('Tabela 1ª Fase'!C60='Tabela 1ª Fase'!E60,1,0))+IF(ISNUMBER('Tabela 1ª Fase'!C72),IF('Tabela 1ª Fase'!C72='Tabela 1ª Fase'!E72,1,0))+IF(ISNUMBER('Tabela 1ª Fase'!E80),IF('Tabela 1ª Fase'!E80='Tabela 1ª Fase'!C80,1,0))+IF(ISNUMBER('Tabela 1ª Fase'!C96),IF('Tabela 1ª Fase'!C96='Tabela 1ª Fase'!E96,1,0))+IF(ISNUMBER('Tabela 1ª Fase'!E106),IF('Tabela 1ª Fase'!E106='Tabela 1ª Fase'!C106,1,0)) +IF(ISNUMBER('Tabela 1ª Fase'!C118),IF('Tabela 1ª Fase'!C118='Tabela 1ª Fase'!E118,1,0)) +IF(ISNUMBER('Tabela 1ª Fase'!E130),IF('Tabela 1ª Fase'!E130='Tabela 1ª Fase'!C130,1,0)))</f>
        <v>1</v>
      </c>
      <c r="G15" s="25">
        <f>SUM(IF('Tabela 1ª Fase'!E10&lt;'Tabela 1ª Fase'!C10,1,0)+IF('Tabela 1ª Fase'!C26&lt;'Tabela 1ª Fase'!E26,1,0)+IF('Tabela 1ª Fase'!C36&lt;'Tabela 1ª Fase'!E36,1,0)+IF('Tabela 1ª Fase'!C46&lt;'Tabela 1ª Fase'!E46,1,0)+IF('Tabela 1ª Fase'!C60&lt;'Tabela 1ª Fase'!E60,1,0)+IF('Tabela 1ª Fase'!C72&lt;'Tabela 1ª Fase'!E72,1,0)+IF('Tabela 1ª Fase'!E80&lt;'Tabela 1ª Fase'!C80,1,0)+IF('Tabela 1ª Fase'!C96&lt;'Tabela 1ª Fase'!E96,1,0)+IF('Tabela 1ª Fase'!E106&lt;'Tabela 1ª Fase'!C106,1,0) +IF('Tabela 1ª Fase'!C118&lt;'Tabela 1ª Fase'!E118,1,0) +IF('Tabela 1ª Fase'!E130&lt;'Tabela 1ª Fase'!C130,1,0))</f>
        <v>8</v>
      </c>
      <c r="H15" s="25">
        <f>SUM('Tabela 1ª Fase'!E10+'Tabela 1ª Fase'!C26+'Tabela 1ª Fase'!C36+'Tabela 1ª Fase'!C46+'Tabela 1ª Fase'!C60+'Tabela 1ª Fase'!C72+'Tabela 1ª Fase'!E80+'Tabela 1ª Fase'!C96+'Tabela 1ª Fase'!E106+'Tabela 1ª Fase'!C118+'Tabela 1ª Fase'!E130)</f>
        <v>13</v>
      </c>
      <c r="I15" s="25">
        <f>SUM('Tabela 1ª Fase'!C10+'Tabela 1ª Fase'!E26+'Tabela 1ª Fase'!E36+'Tabela 1ª Fase'!E46+'Tabela 1ª Fase'!E60+'Tabela 1ª Fase'!E72+'Tabela 1ª Fase'!C80+'Tabela 1ª Fase'!E96+'Tabela 1ª Fase'!C106+'Tabela 1ª Fase'!E118+'Tabela 1ª Fase'!C130)</f>
        <v>26</v>
      </c>
      <c r="J15" s="26">
        <f t="shared" si="2"/>
        <v>-13</v>
      </c>
      <c r="K15" s="124" t="s">
        <v>109</v>
      </c>
      <c r="L15" s="125">
        <v>12</v>
      </c>
      <c r="M15" s="125">
        <f t="shared" si="3"/>
        <v>13</v>
      </c>
      <c r="N15" s="125">
        <v>3</v>
      </c>
      <c r="O15" s="125">
        <f t="shared" si="4"/>
        <v>16</v>
      </c>
    </row>
    <row r="16" spans="1:15" s="8" customFormat="1" ht="6.95" customHeight="1" thickTop="1" x14ac:dyDescent="0.2">
      <c r="A16" s="15"/>
      <c r="B16" s="16"/>
      <c r="C16" s="16"/>
      <c r="D16" s="16"/>
      <c r="E16" s="16"/>
      <c r="F16" s="16"/>
      <c r="G16" s="16"/>
      <c r="H16" s="16"/>
      <c r="I16" s="16"/>
      <c r="J16" s="17"/>
      <c r="K16" s="124"/>
      <c r="L16" s="125"/>
      <c r="M16" s="125"/>
      <c r="N16" s="125"/>
      <c r="O16" s="125"/>
    </row>
  </sheetData>
  <sheetProtection algorithmName="SHA-512" hashValue="MhdWxiTKxRMjZ3KgrMrb62w/boHjhQ2D8X9/yUbmK5Z1G9sny9a/dv4u7UqPs3TrtPYUnuEo/8jEwSnSYfkt6w==" saltValue="20td5uxW2HRxgtMGt3566Q==" spinCount="100000" sheet="1" objects="1" scenarios="1"/>
  <sortState ref="A4:J15">
    <sortCondition descending="1" ref="D4:D15"/>
    <sortCondition descending="1" ref="E4:E15"/>
    <sortCondition descending="1" ref="J4:J15"/>
    <sortCondition descending="1" ref="H4:H15"/>
    <sortCondition ref="I4:I15"/>
  </sortState>
  <mergeCells count="2">
    <mergeCell ref="A1:J2"/>
    <mergeCell ref="L1:O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K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zoomScale="60" zoomScaleNormal="60" workbookViewId="0">
      <selection activeCell="P24" sqref="P24"/>
    </sheetView>
  </sheetViews>
  <sheetFormatPr defaultRowHeight="25.5" x14ac:dyDescent="0.35"/>
  <cols>
    <col min="1" max="1" width="2.7109375" customWidth="1"/>
    <col min="2" max="4" width="12.7109375" customWidth="1"/>
    <col min="5" max="5" width="3.28515625" customWidth="1"/>
    <col min="6" max="6" width="5.85546875" style="74" customWidth="1"/>
    <col min="7" max="7" width="7.42578125" customWidth="1"/>
    <col min="8" max="8" width="25.28515625" style="4" customWidth="1"/>
    <col min="9" max="9" width="4.7109375" style="121" customWidth="1"/>
    <col min="10" max="10" width="4.7109375" style="122" bestFit="1" customWidth="1"/>
    <col min="11" max="11" width="4.7109375" style="121" customWidth="1"/>
    <col min="12" max="12" width="25.28515625" style="4" customWidth="1"/>
    <col min="13" max="13" width="4.28515625" style="4" customWidth="1"/>
    <col min="14" max="14" width="25.28515625" style="4" customWidth="1"/>
    <col min="15" max="15" width="4.7109375" style="121" customWidth="1"/>
    <col min="16" max="16" width="4.7109375" style="122" bestFit="1" customWidth="1"/>
    <col min="17" max="17" width="4.7109375" style="121" customWidth="1"/>
    <col min="18" max="18" width="25.28515625" style="4" customWidth="1"/>
    <col min="19" max="19" width="7.42578125" customWidth="1"/>
    <col min="20" max="20" width="5.85546875" customWidth="1"/>
    <col min="21" max="21" width="5.7109375" customWidth="1"/>
    <col min="22" max="24" width="9.7109375" customWidth="1"/>
    <col min="25" max="26" width="8.7109375" customWidth="1"/>
  </cols>
  <sheetData>
    <row r="1" spans="1:27" ht="15.75" customHeight="1" thickTop="1" x14ac:dyDescent="0.2">
      <c r="A1" s="137" t="s">
        <v>110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55"/>
      <c r="S1" s="157">
        <v>43694</v>
      </c>
      <c r="T1" s="138"/>
      <c r="U1" s="138"/>
      <c r="V1" s="138"/>
      <c r="W1" s="138"/>
      <c r="X1" s="155"/>
    </row>
    <row r="2" spans="1:27" ht="15.75" customHeight="1" thickBot="1" x14ac:dyDescent="0.25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56"/>
      <c r="S2" s="139"/>
      <c r="T2" s="140"/>
      <c r="U2" s="140"/>
      <c r="V2" s="140"/>
      <c r="W2" s="140"/>
      <c r="X2" s="156"/>
    </row>
    <row r="3" spans="1:27" ht="15.75" customHeight="1" thickTop="1" thickBot="1" x14ac:dyDescent="0.4"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7" ht="30" customHeight="1" thickTop="1" thickBot="1" x14ac:dyDescent="0.25">
      <c r="B4" s="158" t="s">
        <v>83</v>
      </c>
      <c r="C4" s="159"/>
      <c r="D4" s="160"/>
      <c r="E4" s="75"/>
      <c r="F4" s="76">
        <v>1</v>
      </c>
      <c r="G4" s="77" t="s">
        <v>84</v>
      </c>
      <c r="H4" s="131" t="s">
        <v>112</v>
      </c>
      <c r="I4" s="132">
        <v>1</v>
      </c>
      <c r="J4" s="131" t="s">
        <v>0</v>
      </c>
      <c r="K4" s="132">
        <v>1</v>
      </c>
      <c r="L4" s="133" t="s">
        <v>118</v>
      </c>
      <c r="M4" s="134"/>
      <c r="N4" s="131" t="s">
        <v>121</v>
      </c>
      <c r="O4" s="132">
        <v>2</v>
      </c>
      <c r="P4" s="131" t="s">
        <v>0</v>
      </c>
      <c r="Q4" s="132">
        <v>1</v>
      </c>
      <c r="R4" s="133" t="s">
        <v>115</v>
      </c>
      <c r="S4" s="81" t="s">
        <v>85</v>
      </c>
      <c r="T4" s="77">
        <v>3</v>
      </c>
      <c r="V4" s="167" t="s">
        <v>86</v>
      </c>
      <c r="W4" s="167"/>
      <c r="X4" s="167"/>
      <c r="Y4" s="168" t="s">
        <v>112</v>
      </c>
      <c r="Z4" s="168"/>
      <c r="AA4" s="82">
        <v>14</v>
      </c>
    </row>
    <row r="5" spans="1:27" ht="14.1" customHeight="1" thickTop="1" thickBot="1" x14ac:dyDescent="0.4">
      <c r="B5" s="161"/>
      <c r="C5" s="162"/>
      <c r="D5" s="163"/>
      <c r="F5" s="83"/>
      <c r="G5" s="84"/>
      <c r="H5" s="116"/>
      <c r="I5" s="117"/>
      <c r="J5" s="118"/>
      <c r="K5" s="117"/>
      <c r="L5" s="116"/>
      <c r="M5" s="116"/>
      <c r="N5" s="116"/>
      <c r="O5" s="117"/>
      <c r="P5" s="118"/>
      <c r="Q5" s="117"/>
      <c r="R5" s="116"/>
      <c r="S5" s="84"/>
      <c r="T5" s="88"/>
      <c r="Y5" s="89"/>
      <c r="Z5" s="89"/>
    </row>
    <row r="6" spans="1:27" ht="30" customHeight="1" thickTop="1" thickBot="1" x14ac:dyDescent="0.25">
      <c r="B6" s="164"/>
      <c r="C6" s="165"/>
      <c r="D6" s="166"/>
      <c r="F6" s="90">
        <v>2</v>
      </c>
      <c r="G6" s="91" t="s">
        <v>87</v>
      </c>
      <c r="H6" s="131" t="s">
        <v>122</v>
      </c>
      <c r="I6" s="132">
        <v>3</v>
      </c>
      <c r="J6" s="131" t="s">
        <v>0</v>
      </c>
      <c r="K6" s="132">
        <v>2</v>
      </c>
      <c r="L6" s="133" t="s">
        <v>116</v>
      </c>
      <c r="M6" s="135"/>
      <c r="N6" s="131" t="s">
        <v>117</v>
      </c>
      <c r="O6" s="132">
        <v>3</v>
      </c>
      <c r="P6" s="131" t="s">
        <v>0</v>
      </c>
      <c r="Q6" s="132">
        <v>3</v>
      </c>
      <c r="R6" s="133" t="s">
        <v>120</v>
      </c>
      <c r="S6" s="93" t="s">
        <v>88</v>
      </c>
      <c r="T6" s="91">
        <v>4</v>
      </c>
      <c r="V6" s="167" t="s">
        <v>89</v>
      </c>
      <c r="W6" s="167"/>
      <c r="X6" s="167"/>
      <c r="Y6" s="168" t="s">
        <v>122</v>
      </c>
      <c r="Z6" s="168"/>
      <c r="AA6" s="82">
        <v>12</v>
      </c>
    </row>
    <row r="7" spans="1:27" ht="14.1" customHeight="1" thickTop="1" thickBot="1" x14ac:dyDescent="0.4">
      <c r="F7" s="94"/>
      <c r="G7" s="95"/>
      <c r="H7" s="96"/>
      <c r="I7" s="97"/>
      <c r="J7" s="96"/>
      <c r="K7" s="97"/>
      <c r="L7" s="96"/>
      <c r="M7" s="96"/>
      <c r="N7" s="96"/>
      <c r="O7" s="97"/>
      <c r="P7" s="96"/>
      <c r="Q7" s="97"/>
      <c r="R7" s="96"/>
      <c r="S7" s="95"/>
      <c r="T7" s="94"/>
      <c r="Y7" s="89"/>
      <c r="Z7" s="89"/>
      <c r="AA7" s="98"/>
    </row>
    <row r="8" spans="1:27" ht="30" customHeight="1" thickTop="1" thickBot="1" x14ac:dyDescent="0.25">
      <c r="B8" s="169" t="s">
        <v>90</v>
      </c>
      <c r="C8" s="170"/>
      <c r="D8" s="171"/>
      <c r="E8" s="75"/>
      <c r="F8" s="76">
        <v>5</v>
      </c>
      <c r="G8" s="77" t="s">
        <v>84</v>
      </c>
      <c r="H8" s="131" t="s">
        <v>112</v>
      </c>
      <c r="I8" s="132">
        <v>1</v>
      </c>
      <c r="J8" s="131" t="s">
        <v>0</v>
      </c>
      <c r="K8" s="132">
        <v>0</v>
      </c>
      <c r="L8" s="131" t="s">
        <v>117</v>
      </c>
      <c r="M8" s="134"/>
      <c r="N8" s="131" t="s">
        <v>122</v>
      </c>
      <c r="O8" s="132">
        <v>1</v>
      </c>
      <c r="P8" s="131" t="s">
        <v>0</v>
      </c>
      <c r="Q8" s="132">
        <v>0</v>
      </c>
      <c r="R8" s="131" t="s">
        <v>121</v>
      </c>
      <c r="S8" s="81" t="s">
        <v>87</v>
      </c>
      <c r="T8" s="77">
        <v>6</v>
      </c>
      <c r="V8" s="167" t="s">
        <v>91</v>
      </c>
      <c r="W8" s="167"/>
      <c r="X8" s="167"/>
      <c r="Y8" s="168" t="s">
        <v>121</v>
      </c>
      <c r="Z8" s="168"/>
      <c r="AA8" s="82">
        <v>10</v>
      </c>
    </row>
    <row r="9" spans="1:27" ht="14.1" customHeight="1" thickTop="1" thickBot="1" x14ac:dyDescent="0.4">
      <c r="F9" s="99"/>
      <c r="G9" s="100"/>
      <c r="H9" s="101"/>
      <c r="I9" s="102"/>
      <c r="J9" s="103"/>
      <c r="K9" s="102"/>
      <c r="L9" s="101"/>
      <c r="M9" s="103"/>
      <c r="N9" s="101"/>
      <c r="O9" s="102"/>
      <c r="P9" s="103"/>
      <c r="Q9" s="102"/>
      <c r="R9" s="101"/>
      <c r="S9" s="100"/>
      <c r="T9" s="99"/>
    </row>
    <row r="10" spans="1:27" ht="30" customHeight="1" thickTop="1" thickBot="1" x14ac:dyDescent="0.25">
      <c r="B10" s="172" t="s">
        <v>92</v>
      </c>
      <c r="C10" s="173"/>
      <c r="D10" s="174"/>
      <c r="E10" s="75"/>
      <c r="F10" s="104">
        <v>7</v>
      </c>
      <c r="G10" s="77" t="s">
        <v>87</v>
      </c>
      <c r="H10" s="131" t="s">
        <v>121</v>
      </c>
      <c r="I10" s="132">
        <v>2</v>
      </c>
      <c r="J10" s="131" t="s">
        <v>0</v>
      </c>
      <c r="K10" s="132">
        <v>0</v>
      </c>
      <c r="L10" s="131" t="s">
        <v>117</v>
      </c>
      <c r="M10" s="105"/>
      <c r="N10" s="106"/>
      <c r="O10" s="107"/>
      <c r="P10" s="106"/>
      <c r="Q10" s="107"/>
      <c r="R10" s="106"/>
      <c r="S10" s="108"/>
      <c r="T10" s="109"/>
      <c r="V10" s="167" t="s">
        <v>93</v>
      </c>
      <c r="W10" s="167"/>
      <c r="X10" s="167"/>
      <c r="Y10" s="168" t="s">
        <v>117</v>
      </c>
      <c r="Z10" s="168"/>
      <c r="AA10" s="82">
        <v>9</v>
      </c>
    </row>
    <row r="11" spans="1:27" ht="14.1" customHeight="1" thickTop="1" thickBot="1" x14ac:dyDescent="0.4">
      <c r="B11" s="110"/>
      <c r="C11" s="110"/>
      <c r="D11" s="110"/>
      <c r="F11" s="99"/>
      <c r="G11" s="100"/>
      <c r="H11" s="111"/>
      <c r="I11" s="102"/>
      <c r="J11" s="103"/>
      <c r="K11" s="102"/>
      <c r="L11" s="111"/>
      <c r="M11" s="112"/>
      <c r="N11" s="85"/>
      <c r="O11" s="86"/>
      <c r="P11" s="112"/>
      <c r="Q11" s="86"/>
      <c r="R11" s="85"/>
    </row>
    <row r="12" spans="1:27" ht="30" customHeight="1" thickTop="1" thickBot="1" x14ac:dyDescent="0.25">
      <c r="B12" s="172" t="s">
        <v>94</v>
      </c>
      <c r="C12" s="173"/>
      <c r="D12" s="174"/>
      <c r="E12" s="87"/>
      <c r="F12" s="104">
        <v>8</v>
      </c>
      <c r="G12" s="77" t="s">
        <v>84</v>
      </c>
      <c r="H12" s="131" t="s">
        <v>112</v>
      </c>
      <c r="I12" s="132">
        <v>2</v>
      </c>
      <c r="J12" s="131" t="s">
        <v>0</v>
      </c>
      <c r="K12" s="132">
        <v>1</v>
      </c>
      <c r="L12" s="131" t="s">
        <v>122</v>
      </c>
      <c r="M12" s="86"/>
      <c r="N12" s="113"/>
      <c r="O12" s="86"/>
      <c r="P12" s="87"/>
      <c r="Q12" s="86"/>
      <c r="R12" s="113"/>
      <c r="V12" s="167" t="s">
        <v>95</v>
      </c>
      <c r="W12" s="167"/>
      <c r="X12" s="167"/>
      <c r="Y12" s="168" t="s">
        <v>120</v>
      </c>
      <c r="Z12" s="168"/>
      <c r="AA12" s="82">
        <v>8</v>
      </c>
    </row>
    <row r="13" spans="1:27" ht="14.1" customHeight="1" thickTop="1" thickBot="1" x14ac:dyDescent="0.4">
      <c r="F13" s="99"/>
      <c r="G13" s="100"/>
      <c r="H13" s="101"/>
      <c r="I13" s="114"/>
      <c r="J13" s="103"/>
      <c r="K13" s="114"/>
      <c r="L13" s="101"/>
      <c r="M13" s="113"/>
      <c r="N13" s="113"/>
      <c r="O13" s="98"/>
      <c r="P13" s="112"/>
      <c r="Q13" s="98"/>
      <c r="R13" s="113"/>
    </row>
    <row r="14" spans="1:27" ht="30" customHeight="1" thickTop="1" thickBot="1" x14ac:dyDescent="0.25">
      <c r="B14" s="158"/>
      <c r="C14" s="159"/>
      <c r="D14" s="160"/>
      <c r="E14" s="75"/>
      <c r="F14" s="76"/>
      <c r="G14" s="77"/>
      <c r="H14" s="36"/>
      <c r="I14" s="78"/>
      <c r="J14" s="36"/>
      <c r="K14" s="78"/>
      <c r="L14" s="79"/>
      <c r="M14" s="80"/>
      <c r="N14" s="36"/>
      <c r="O14" s="78"/>
      <c r="P14" s="36"/>
      <c r="Q14" s="78"/>
      <c r="R14" s="79"/>
      <c r="S14" s="81"/>
      <c r="T14" s="77"/>
      <c r="V14" s="175" t="s">
        <v>96</v>
      </c>
      <c r="W14" s="176"/>
      <c r="X14" s="177"/>
      <c r="Y14" s="168" t="s">
        <v>115</v>
      </c>
      <c r="Z14" s="168"/>
      <c r="AA14" s="82">
        <v>7</v>
      </c>
    </row>
    <row r="15" spans="1:27" ht="14.1" customHeight="1" thickTop="1" thickBot="1" x14ac:dyDescent="0.4">
      <c r="B15" s="161"/>
      <c r="C15" s="162"/>
      <c r="D15" s="163"/>
      <c r="F15" s="115"/>
      <c r="G15" s="84"/>
      <c r="H15" s="116"/>
      <c r="I15" s="117"/>
      <c r="J15" s="118"/>
      <c r="K15" s="117"/>
      <c r="L15" s="116"/>
      <c r="M15" s="116"/>
      <c r="N15" s="116"/>
      <c r="O15" s="117"/>
      <c r="P15" s="118"/>
      <c r="Q15" s="117"/>
      <c r="R15" s="116"/>
      <c r="S15" s="84"/>
      <c r="T15" s="119"/>
      <c r="Y15" s="89"/>
      <c r="Z15" s="89"/>
    </row>
    <row r="16" spans="1:27" ht="30" customHeight="1" thickTop="1" thickBot="1" x14ac:dyDescent="0.25">
      <c r="B16" s="164"/>
      <c r="C16" s="165"/>
      <c r="D16" s="166"/>
      <c r="F16" s="90"/>
      <c r="G16" s="91"/>
      <c r="H16" s="36"/>
      <c r="I16" s="78"/>
      <c r="J16" s="36"/>
      <c r="K16" s="78"/>
      <c r="L16" s="79"/>
      <c r="M16" s="92"/>
      <c r="N16" s="36"/>
      <c r="O16" s="78"/>
      <c r="P16" s="36"/>
      <c r="Q16" s="78"/>
      <c r="R16" s="79"/>
      <c r="S16" s="93"/>
      <c r="T16" s="91"/>
      <c r="V16" s="175" t="s">
        <v>97</v>
      </c>
      <c r="W16" s="176"/>
      <c r="X16" s="177"/>
      <c r="Y16" s="168" t="s">
        <v>116</v>
      </c>
      <c r="Z16" s="168"/>
      <c r="AA16" s="82">
        <v>6</v>
      </c>
    </row>
    <row r="17" spans="2:27" ht="14.1" customHeight="1" thickTop="1" thickBot="1" x14ac:dyDescent="0.4">
      <c r="F17" s="94"/>
      <c r="G17" s="95"/>
      <c r="H17" s="96"/>
      <c r="I17" s="97"/>
      <c r="J17" s="96"/>
      <c r="K17" s="97"/>
      <c r="L17" s="96"/>
      <c r="M17" s="96"/>
      <c r="N17" s="96"/>
      <c r="O17" s="97"/>
      <c r="P17" s="96"/>
      <c r="Q17" s="97"/>
      <c r="R17" s="96"/>
      <c r="S17" s="95"/>
      <c r="T17" s="94"/>
      <c r="Y17" s="89"/>
      <c r="Z17" s="89"/>
      <c r="AA17" s="98"/>
    </row>
    <row r="18" spans="2:27" ht="30" customHeight="1" thickTop="1" thickBot="1" x14ac:dyDescent="0.25">
      <c r="B18" s="169" t="s">
        <v>98</v>
      </c>
      <c r="C18" s="170"/>
      <c r="D18" s="171"/>
      <c r="E18" s="75"/>
      <c r="F18" s="104">
        <v>13</v>
      </c>
      <c r="G18" s="77" t="s">
        <v>85</v>
      </c>
      <c r="H18" s="131" t="s">
        <v>114</v>
      </c>
      <c r="I18" s="132">
        <v>1</v>
      </c>
      <c r="J18" s="131" t="s">
        <v>0</v>
      </c>
      <c r="K18" s="132">
        <v>2</v>
      </c>
      <c r="L18" s="133" t="s">
        <v>113</v>
      </c>
      <c r="M18" s="134"/>
      <c r="N18" s="131" t="s">
        <v>123</v>
      </c>
      <c r="O18" s="132">
        <v>4</v>
      </c>
      <c r="P18" s="131" t="s">
        <v>0</v>
      </c>
      <c r="Q18" s="132">
        <v>3</v>
      </c>
      <c r="R18" s="133" t="s">
        <v>119</v>
      </c>
      <c r="S18" s="93" t="s">
        <v>88</v>
      </c>
      <c r="T18" s="120">
        <v>14</v>
      </c>
      <c r="V18" s="175" t="s">
        <v>99</v>
      </c>
      <c r="W18" s="176"/>
      <c r="X18" s="177"/>
      <c r="Y18" s="168" t="s">
        <v>118</v>
      </c>
      <c r="Z18" s="168"/>
      <c r="AA18" s="82">
        <v>5</v>
      </c>
    </row>
    <row r="19" spans="2:27" ht="14.1" customHeight="1" thickTop="1" thickBot="1" x14ac:dyDescent="0.4">
      <c r="F19" s="99"/>
      <c r="G19" s="100"/>
      <c r="H19" s="101"/>
      <c r="I19" s="102"/>
      <c r="J19" s="103"/>
      <c r="K19" s="102"/>
      <c r="L19" s="101"/>
      <c r="M19" s="103"/>
      <c r="N19" s="101"/>
      <c r="O19" s="102"/>
      <c r="P19" s="103"/>
      <c r="Q19" s="102"/>
      <c r="R19" s="101"/>
      <c r="S19" s="100"/>
      <c r="T19" s="99"/>
    </row>
    <row r="20" spans="2:27" ht="30" customHeight="1" thickTop="1" thickBot="1" x14ac:dyDescent="0.25">
      <c r="B20" s="172" t="s">
        <v>100</v>
      </c>
      <c r="C20" s="173"/>
      <c r="D20" s="174"/>
      <c r="E20" s="75"/>
      <c r="F20" s="104">
        <v>15</v>
      </c>
      <c r="G20" s="77" t="s">
        <v>88</v>
      </c>
      <c r="H20" s="131" t="s">
        <v>114</v>
      </c>
      <c r="I20" s="132">
        <v>2</v>
      </c>
      <c r="J20" s="131" t="s">
        <v>0</v>
      </c>
      <c r="K20" s="132">
        <v>1</v>
      </c>
      <c r="L20" s="133" t="s">
        <v>119</v>
      </c>
      <c r="M20" s="105"/>
      <c r="N20" s="106"/>
      <c r="O20" s="107"/>
      <c r="P20" s="106"/>
      <c r="Q20" s="107"/>
      <c r="R20" s="106"/>
      <c r="S20" s="108"/>
      <c r="T20" s="109"/>
      <c r="V20" s="167" t="s">
        <v>101</v>
      </c>
      <c r="W20" s="167"/>
      <c r="X20" s="167"/>
      <c r="Y20" s="168" t="s">
        <v>123</v>
      </c>
      <c r="Z20" s="168"/>
      <c r="AA20" s="82">
        <v>4</v>
      </c>
    </row>
    <row r="21" spans="2:27" ht="14.1" customHeight="1" thickTop="1" thickBot="1" x14ac:dyDescent="0.4">
      <c r="B21" s="110"/>
      <c r="C21" s="110"/>
      <c r="D21" s="110"/>
      <c r="F21" s="99"/>
      <c r="G21" s="100"/>
      <c r="H21" s="111"/>
      <c r="I21" s="102"/>
      <c r="J21" s="103"/>
      <c r="K21" s="102"/>
      <c r="L21" s="111"/>
      <c r="M21" s="112"/>
      <c r="N21" s="85"/>
      <c r="O21" s="86"/>
      <c r="P21" s="112"/>
      <c r="Q21" s="86"/>
      <c r="R21" s="85"/>
    </row>
    <row r="22" spans="2:27" ht="30" customHeight="1" thickTop="1" thickBot="1" x14ac:dyDescent="0.25">
      <c r="B22" s="172" t="s">
        <v>102</v>
      </c>
      <c r="C22" s="173"/>
      <c r="D22" s="174"/>
      <c r="E22" s="87"/>
      <c r="F22" s="104">
        <v>16</v>
      </c>
      <c r="G22" s="120" t="s">
        <v>85</v>
      </c>
      <c r="H22" s="131" t="s">
        <v>123</v>
      </c>
      <c r="I22" s="132">
        <v>0</v>
      </c>
      <c r="J22" s="131" t="s">
        <v>0</v>
      </c>
      <c r="K22" s="132">
        <v>0</v>
      </c>
      <c r="L22" s="133" t="s">
        <v>113</v>
      </c>
      <c r="M22" s="86"/>
      <c r="N22" s="113"/>
      <c r="O22" s="86"/>
      <c r="P22" s="87"/>
      <c r="Q22" s="86"/>
      <c r="R22" s="113"/>
      <c r="V22" s="167" t="s">
        <v>103</v>
      </c>
      <c r="W22" s="167"/>
      <c r="X22" s="167"/>
      <c r="Y22" s="168" t="s">
        <v>113</v>
      </c>
      <c r="Z22" s="168"/>
      <c r="AA22" s="82">
        <v>3</v>
      </c>
    </row>
    <row r="23" spans="2:27" ht="14.1" customHeight="1" thickTop="1" thickBot="1" x14ac:dyDescent="0.4"/>
    <row r="24" spans="2:27" ht="30" customHeight="1" thickBot="1" x14ac:dyDescent="0.4">
      <c r="G24" s="74"/>
      <c r="H24" s="74"/>
      <c r="I24" s="74"/>
      <c r="J24" s="74"/>
      <c r="K24" s="74"/>
      <c r="L24" s="74"/>
      <c r="M24" s="74"/>
      <c r="V24" s="167" t="s">
        <v>104</v>
      </c>
      <c r="W24" s="167"/>
      <c r="X24" s="167"/>
      <c r="Y24" s="168" t="s">
        <v>114</v>
      </c>
      <c r="Z24" s="168"/>
      <c r="AA24" s="82">
        <v>2</v>
      </c>
    </row>
    <row r="25" spans="2:27" ht="14.1" customHeight="1" thickBot="1" x14ac:dyDescent="0.4">
      <c r="G25" s="74"/>
      <c r="H25" s="74"/>
      <c r="I25" s="74"/>
      <c r="J25" s="74"/>
      <c r="K25" s="74"/>
      <c r="L25" s="74"/>
      <c r="M25" s="74"/>
    </row>
    <row r="26" spans="2:27" ht="30" customHeight="1" thickBot="1" x14ac:dyDescent="0.4">
      <c r="G26" s="74"/>
      <c r="H26" s="74"/>
      <c r="I26" s="74"/>
      <c r="J26" s="74"/>
      <c r="K26" s="74"/>
      <c r="L26" s="74"/>
      <c r="M26" s="74"/>
      <c r="V26" s="167" t="s">
        <v>105</v>
      </c>
      <c r="W26" s="167"/>
      <c r="X26" s="167"/>
      <c r="Y26" s="168" t="s">
        <v>119</v>
      </c>
      <c r="Z26" s="168"/>
      <c r="AA26" s="82">
        <v>1</v>
      </c>
    </row>
    <row r="27" spans="2:27" ht="14.1" customHeight="1" x14ac:dyDescent="0.35">
      <c r="G27" s="74"/>
      <c r="H27" s="74"/>
      <c r="I27" s="74"/>
      <c r="J27" s="74"/>
      <c r="K27" s="74"/>
      <c r="L27" s="74"/>
      <c r="M27" s="74"/>
      <c r="Y27" s="89"/>
      <c r="Z27" s="89"/>
    </row>
    <row r="28" spans="2:27" x14ac:dyDescent="0.35">
      <c r="G28" s="74"/>
      <c r="H28" s="74"/>
      <c r="I28" s="74"/>
      <c r="J28" s="74"/>
      <c r="K28" s="74"/>
      <c r="L28" s="74"/>
      <c r="M28" s="74"/>
    </row>
    <row r="29" spans="2:27" x14ac:dyDescent="0.35">
      <c r="G29" s="74"/>
      <c r="H29" s="74"/>
      <c r="I29" s="74"/>
      <c r="J29" s="74"/>
      <c r="K29" s="74"/>
      <c r="L29" s="74"/>
      <c r="M29" s="74"/>
    </row>
    <row r="30" spans="2:27" x14ac:dyDescent="0.35">
      <c r="G30" s="74"/>
      <c r="H30" s="74"/>
      <c r="I30" s="74"/>
      <c r="J30" s="74"/>
      <c r="K30" s="74"/>
      <c r="L30" s="74"/>
      <c r="M30" s="74"/>
    </row>
  </sheetData>
  <sheetProtection algorithmName="SHA-512" hashValue="7MEInz+wwmIvYldcuEv3ygORfPsb4iP+SB0mpQBNzb8q77fE6RZKN0bAyRdTngaKsYUjB0pZjjb9H5Kj1RkOcA==" saltValue="LuhPrFfUwE3srr916oX68A==" spinCount="100000" sheet="1" objects="1" scenarios="1"/>
  <mergeCells count="34">
    <mergeCell ref="V26:X26"/>
    <mergeCell ref="Y26:Z26"/>
    <mergeCell ref="B18:D18"/>
    <mergeCell ref="V18:X18"/>
    <mergeCell ref="Y18:Z18"/>
    <mergeCell ref="B20:D20"/>
    <mergeCell ref="V20:X20"/>
    <mergeCell ref="Y20:Z20"/>
    <mergeCell ref="B22:D22"/>
    <mergeCell ref="V22:X22"/>
    <mergeCell ref="Y22:Z22"/>
    <mergeCell ref="V24:X24"/>
    <mergeCell ref="Y24:Z24"/>
    <mergeCell ref="B12:D12"/>
    <mergeCell ref="V12:X12"/>
    <mergeCell ref="Y12:Z12"/>
    <mergeCell ref="B14:D16"/>
    <mergeCell ref="V14:X14"/>
    <mergeCell ref="Y14:Z14"/>
    <mergeCell ref="V16:X16"/>
    <mergeCell ref="Y16:Z16"/>
    <mergeCell ref="B8:D8"/>
    <mergeCell ref="V8:X8"/>
    <mergeCell ref="Y8:Z8"/>
    <mergeCell ref="B10:D10"/>
    <mergeCell ref="V10:X10"/>
    <mergeCell ref="Y10:Z10"/>
    <mergeCell ref="A1:R2"/>
    <mergeCell ref="S1:X2"/>
    <mergeCell ref="B4:D6"/>
    <mergeCell ref="V4:X4"/>
    <mergeCell ref="Y4:Z4"/>
    <mergeCell ref="V6:X6"/>
    <mergeCell ref="Y6:Z6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F13"/>
  <sheetViews>
    <sheetView workbookViewId="0">
      <selection activeCell="F4" sqref="F4"/>
    </sheetView>
  </sheetViews>
  <sheetFormatPr defaultRowHeight="23.25" x14ac:dyDescent="0.35"/>
  <cols>
    <col min="1" max="1" width="24.5703125" style="1" customWidth="1"/>
    <col min="2" max="2" width="9.140625" style="136"/>
  </cols>
  <sheetData>
    <row r="1" spans="1:6" ht="24.95" customHeight="1" thickTop="1" x14ac:dyDescent="0.35">
      <c r="A1" s="28" t="s">
        <v>115</v>
      </c>
    </row>
    <row r="2" spans="1:6" ht="24.95" customHeight="1" x14ac:dyDescent="0.35">
      <c r="A2" s="29" t="s">
        <v>118</v>
      </c>
      <c r="E2" s="27"/>
    </row>
    <row r="3" spans="1:6" ht="24.95" customHeight="1" x14ac:dyDescent="0.35">
      <c r="A3" s="29" t="s">
        <v>117</v>
      </c>
      <c r="E3" s="27"/>
    </row>
    <row r="4" spans="1:6" ht="24.95" customHeight="1" x14ac:dyDescent="0.35">
      <c r="A4" s="29" t="s">
        <v>116</v>
      </c>
      <c r="E4" s="27"/>
    </row>
    <row r="5" spans="1:6" ht="24.95" customHeight="1" x14ac:dyDescent="0.35">
      <c r="A5" s="29" t="s">
        <v>113</v>
      </c>
      <c r="E5" s="27"/>
    </row>
    <row r="6" spans="1:6" ht="24.95" customHeight="1" x14ac:dyDescent="0.35">
      <c r="A6" s="29" t="s">
        <v>122</v>
      </c>
      <c r="E6" s="27"/>
    </row>
    <row r="7" spans="1:6" ht="24.95" customHeight="1" x14ac:dyDescent="0.35">
      <c r="A7" s="29" t="s">
        <v>119</v>
      </c>
      <c r="E7" s="27"/>
      <c r="F7" s="27"/>
    </row>
    <row r="8" spans="1:6" ht="24.95" customHeight="1" x14ac:dyDescent="0.35">
      <c r="A8" s="29" t="s">
        <v>114</v>
      </c>
      <c r="E8" s="27"/>
      <c r="F8" s="27"/>
    </row>
    <row r="9" spans="1:6" ht="24.95" customHeight="1" x14ac:dyDescent="0.35">
      <c r="A9" s="29" t="s">
        <v>120</v>
      </c>
      <c r="E9" s="27"/>
    </row>
    <row r="10" spans="1:6" ht="24.95" customHeight="1" x14ac:dyDescent="0.35">
      <c r="A10" s="29" t="s">
        <v>123</v>
      </c>
      <c r="E10" s="27"/>
    </row>
    <row r="11" spans="1:6" ht="24.95" customHeight="1" x14ac:dyDescent="0.35">
      <c r="A11" s="29" t="s">
        <v>121</v>
      </c>
      <c r="E11" s="27"/>
    </row>
    <row r="12" spans="1:6" ht="24.95" customHeight="1" thickBot="1" x14ac:dyDescent="0.4">
      <c r="A12" s="30" t="s">
        <v>112</v>
      </c>
      <c r="E12" s="27"/>
    </row>
    <row r="13" spans="1:6" ht="24" thickTop="1" x14ac:dyDescent="0.35">
      <c r="E13" s="27"/>
    </row>
  </sheetData>
  <sheetProtection algorithmName="SHA-512" hashValue="B2MArt6vAYZaHMoFoSkZKdGFIcU8Fe0tLYsVPZk6wGnyLxbBtKre+0OOlCmlALn2Fm1mEe3yHLHb+uPVqAdJ8Q==" saltValue="eUqqdoBSBhWU1mSWcYcVyA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2005-12-16T03:33:16Z</cp:lastPrinted>
  <dcterms:created xsi:type="dcterms:W3CDTF">2003-04-10T01:25:59Z</dcterms:created>
  <dcterms:modified xsi:type="dcterms:W3CDTF">2019-08-21T23:21:13Z</dcterms:modified>
</cp:coreProperties>
</file>